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360" windowWidth="15300" windowHeight="4260" activeTab="0"/>
  </bookViews>
  <sheets>
    <sheet name="BS" sheetId="1" r:id="rId1"/>
    <sheet name="IS" sheetId="2" r:id="rId2"/>
    <sheet name="SE" sheetId="3" r:id="rId3"/>
    <sheet name="CFS" sheetId="4" r:id="rId4"/>
    <sheet name="Notes" sheetId="5" r:id="rId5"/>
  </sheets>
  <externalReferences>
    <externalReference r:id="rId8"/>
    <externalReference r:id="rId9"/>
    <externalReference r:id="rId10"/>
  </externalReferences>
  <definedNames>
    <definedName name="_xlnm.Print_Area" localSheetId="0">'BS'!$A$1:$C$67</definedName>
    <definedName name="_xlnm.Print_Area" localSheetId="3">'CFS'!$A$1:$E$35</definedName>
    <definedName name="_xlnm.Print_Area" localSheetId="1">'IS'!$A$1:$F$34</definedName>
    <definedName name="_xlnm.Print_Area" localSheetId="4">'Notes'!$A$1:$G$227</definedName>
    <definedName name="_xlnm.Print_Area" localSheetId="2">'SE'!$A$1:$K$43</definedName>
    <definedName name="_xlnm.Print_Titles" localSheetId="4">'Notes'!$1:$8</definedName>
  </definedNames>
  <calcPr fullCalcOnLoad="1"/>
</workbook>
</file>

<file path=xl/sharedStrings.xml><?xml version="1.0" encoding="utf-8"?>
<sst xmlns="http://schemas.openxmlformats.org/spreadsheetml/2006/main" count="351" uniqueCount="291">
  <si>
    <t xml:space="preserve">Off balance sheet financial instruments  </t>
  </si>
  <si>
    <t>Basis of preparation</t>
  </si>
  <si>
    <t xml:space="preserve">Audit report of preceding annual financial statements  </t>
  </si>
  <si>
    <t xml:space="preserve">Seasonal or cyclical factors </t>
  </si>
  <si>
    <t xml:space="preserve">Unusual items </t>
  </si>
  <si>
    <t xml:space="preserve">Changes in estimates </t>
  </si>
  <si>
    <t xml:space="preserve">Debt and equity securities  </t>
  </si>
  <si>
    <t xml:space="preserve">Dividend paid  </t>
  </si>
  <si>
    <t xml:space="preserve">Segment information  </t>
  </si>
  <si>
    <t xml:space="preserve">Property, plant and equipment </t>
  </si>
  <si>
    <t xml:space="preserve">Changes in the composition of the group  </t>
  </si>
  <si>
    <t xml:space="preserve">Contingent liabilities or assets  </t>
  </si>
  <si>
    <t xml:space="preserve">Capital commitments  </t>
  </si>
  <si>
    <t xml:space="preserve">Results comparison with preceding quarter </t>
  </si>
  <si>
    <t xml:space="preserve">Prospects  </t>
  </si>
  <si>
    <t xml:space="preserve">Profit forecast and profit guarantee  </t>
  </si>
  <si>
    <t xml:space="preserve">Taxation </t>
  </si>
  <si>
    <t xml:space="preserve">Particulars on quoted securities  </t>
  </si>
  <si>
    <t xml:space="preserve">Material litigation  </t>
  </si>
  <si>
    <t xml:space="preserve">Notes to the interim financial report </t>
  </si>
  <si>
    <t>Non-current assets</t>
  </si>
  <si>
    <t>Property, plant and equipment</t>
  </si>
  <si>
    <t>Current assets</t>
  </si>
  <si>
    <t>Inventories</t>
  </si>
  <si>
    <t>Trade debtors</t>
  </si>
  <si>
    <t>Other debtors, deposits and prepayments</t>
  </si>
  <si>
    <t xml:space="preserve">Cash and bank balances </t>
  </si>
  <si>
    <t>Current liabilities</t>
  </si>
  <si>
    <t>Trade creditors</t>
  </si>
  <si>
    <t>Hire-purchase creditors</t>
  </si>
  <si>
    <t>Taxation</t>
  </si>
  <si>
    <t>Non-current liabilities</t>
  </si>
  <si>
    <t>Share capital</t>
  </si>
  <si>
    <t>Share premiun</t>
  </si>
  <si>
    <t>Retained earnings</t>
  </si>
  <si>
    <t>(Unaudited)</t>
  </si>
  <si>
    <t>(Audited)</t>
  </si>
  <si>
    <t>Revenue</t>
  </si>
  <si>
    <t>Other operating income</t>
  </si>
  <si>
    <t>Total</t>
  </si>
  <si>
    <t>Net profit for the period</t>
  </si>
  <si>
    <t>Net cash generated from/(used in) investing activities</t>
  </si>
  <si>
    <t>Net cash generated from/(used in) financing activities</t>
  </si>
  <si>
    <t>Cash and cash equivalents at end of period</t>
  </si>
  <si>
    <t>Cash and cash equivalents at beginning of period</t>
  </si>
  <si>
    <t>Income tax recoverable</t>
  </si>
  <si>
    <t>Other creditors and accruals</t>
  </si>
  <si>
    <t>Term loans</t>
  </si>
  <si>
    <t>Short term borrowings</t>
  </si>
  <si>
    <t xml:space="preserve">Bank overdrafts </t>
  </si>
  <si>
    <t>Tax payable</t>
  </si>
  <si>
    <t>Deferred tax liabilities</t>
  </si>
  <si>
    <t>Profit before taxation</t>
  </si>
  <si>
    <t>Intangible assets</t>
  </si>
  <si>
    <t>Individual quarter</t>
  </si>
  <si>
    <t>3 months ended</t>
  </si>
  <si>
    <t>Cumulative quarter</t>
  </si>
  <si>
    <t>Number of</t>
  </si>
  <si>
    <t>shares</t>
  </si>
  <si>
    <t>premium</t>
  </si>
  <si>
    <t>earnings</t>
  </si>
  <si>
    <t>Secured</t>
  </si>
  <si>
    <t>Unsecured</t>
  </si>
  <si>
    <t>Basic earnings/(loss) per share</t>
  </si>
  <si>
    <t>On behalf of the Board,</t>
  </si>
  <si>
    <t xml:space="preserve">Authorisation for issue </t>
  </si>
  <si>
    <t xml:space="preserve">Significant related parties transactions </t>
  </si>
  <si>
    <t xml:space="preserve">Review of performance  </t>
  </si>
  <si>
    <t xml:space="preserve">Profit/(Loss) on sale of unquoted investments and/or properties  </t>
  </si>
  <si>
    <t xml:space="preserve">Status of corporate proposal and its proceeds utilisation </t>
  </si>
  <si>
    <t xml:space="preserve">Borrowings and debt securities  </t>
  </si>
  <si>
    <t xml:space="preserve">Dividend </t>
  </si>
  <si>
    <t xml:space="preserve">Earnings per share </t>
  </si>
  <si>
    <t>Operating expenses</t>
  </si>
  <si>
    <t>Finance costs</t>
  </si>
  <si>
    <t>Depreciation &amp; Amortisation</t>
  </si>
  <si>
    <t>Minority interest</t>
  </si>
  <si>
    <t xml:space="preserve">The audit report of the preceding annual financial statements was not subjected to any qualification. </t>
  </si>
  <si>
    <t xml:space="preserve">There were no changes in estimates that have had a material effect in the current quarter.  </t>
  </si>
  <si>
    <t>As at current</t>
  </si>
  <si>
    <t>financial year</t>
  </si>
  <si>
    <t>quarter</t>
  </si>
  <si>
    <t>Condensed consolidated balance sheet</t>
  </si>
  <si>
    <t>As at preceding</t>
  </si>
  <si>
    <t>Condensed consolidated income statement</t>
  </si>
  <si>
    <t xml:space="preserve">Individual quarter </t>
  </si>
  <si>
    <t xml:space="preserve">Cumulative quarter </t>
  </si>
  <si>
    <t>Condensed consolidated statement of changes in equity</t>
  </si>
  <si>
    <t>Retained</t>
  </si>
  <si>
    <t>Share</t>
  </si>
  <si>
    <t>Condensed consolidated cash flow statement</t>
  </si>
  <si>
    <t xml:space="preserve">Cumulative  </t>
  </si>
  <si>
    <t>RM '000</t>
  </si>
  <si>
    <t xml:space="preserve">RM '000 </t>
  </si>
  <si>
    <t>Note</t>
  </si>
  <si>
    <t>Note:</t>
  </si>
  <si>
    <t xml:space="preserve">           </t>
  </si>
  <si>
    <t>Reserves</t>
  </si>
  <si>
    <t>Group</t>
  </si>
  <si>
    <t xml:space="preserve">Issued and fully paid ordinary shares </t>
  </si>
  <si>
    <t>(I)     Cash and cash equivalents comprises:</t>
  </si>
  <si>
    <t>(I)</t>
  </si>
  <si>
    <t>The Group operates in two main business segment:</t>
  </si>
  <si>
    <t>TOTAL</t>
  </si>
  <si>
    <t>Based on the results for the quarter/period</t>
  </si>
  <si>
    <t xml:space="preserve">         Cash and bank balances</t>
  </si>
  <si>
    <t xml:space="preserve">         Fixed deposit placed with licensed financial institution</t>
  </si>
  <si>
    <t xml:space="preserve">         Bank overdraft</t>
  </si>
  <si>
    <t xml:space="preserve">3 months </t>
  </si>
  <si>
    <t>(a)</t>
  </si>
  <si>
    <t>(b)</t>
  </si>
  <si>
    <t>(c)</t>
  </si>
  <si>
    <t>(d)</t>
  </si>
  <si>
    <t>Basic earnings/(loss) per share (sen) at nominal value of RM0.50 per share</t>
  </si>
  <si>
    <t>Hovid Bhd (Company no: 58476 A)</t>
  </si>
  <si>
    <t xml:space="preserve">Total </t>
  </si>
  <si>
    <t>Quarter ended</t>
  </si>
  <si>
    <t>Turnover</t>
  </si>
  <si>
    <t>Net profit/(loss) attributable to shareholders (RM)</t>
  </si>
  <si>
    <t xml:space="preserve">Material subsequent events  </t>
  </si>
  <si>
    <t>Nominal</t>
  </si>
  <si>
    <t>value</t>
  </si>
  <si>
    <t xml:space="preserve">Reserves on </t>
  </si>
  <si>
    <t>consolidation</t>
  </si>
  <si>
    <t>Deferred tax assets</t>
  </si>
  <si>
    <t>Rights to reimbursement under insurance policies</t>
  </si>
  <si>
    <t>Provision for retirement benefit</t>
  </si>
  <si>
    <t>There were no items affecting assets, liabilities, equity, net income or cash flows that are unusual because of their nature, size or incidence.</t>
  </si>
  <si>
    <t>No valuation of property, plant and equipment has been carried out by the Group in the reporting quarter and financial year.</t>
  </si>
  <si>
    <t>There is no profit forecast and profit guarantee.</t>
  </si>
  <si>
    <t>There was no disposal of unquoted investments and/or properties for the reporting quarter under review.</t>
  </si>
  <si>
    <t>There were no significant related parties transactions in this reporting quarter and financial period.</t>
  </si>
  <si>
    <t>Phytonutrient/Olechemical/Biodiesel Revenue* ("Carotech Segment")</t>
  </si>
  <si>
    <t>Pharmaceutical Revenue ("Hovid Segment")</t>
  </si>
  <si>
    <t>The Group’s primary reporting format is based on business segment, which is the pharmaceutical ("Hovid Segment") and phytonutrient/olechemical/biodiesel ("Carotech Segments") industries.</t>
  </si>
  <si>
    <t>Foreign currency forward contracts are entered into by the Company in currencies other than its functional</t>
  </si>
  <si>
    <t xml:space="preserve">of the quarterly report), the Company had entered into foreign currency forward contracts with the </t>
  </si>
  <si>
    <t>following notional amounts and maturities:-</t>
  </si>
  <si>
    <t>Amount in</t>
  </si>
  <si>
    <t>Notional</t>
  </si>
  <si>
    <t>Currency</t>
  </si>
  <si>
    <t>foreign currency</t>
  </si>
  <si>
    <t>Amount</t>
  </si>
  <si>
    <t>RM'000</t>
  </si>
  <si>
    <t xml:space="preserve">Foreign currency forward contracts: </t>
  </si>
  <si>
    <t>Within 1 year</t>
  </si>
  <si>
    <t>USD</t>
  </si>
  <si>
    <t xml:space="preserve">Transactions in foreign currencies are converted into Ringgit Malaysia at the rates of exchange </t>
  </si>
  <si>
    <t xml:space="preserve">approximating those ruling at the transaction dates.  Foreign currency monetary assets and liabilities </t>
  </si>
  <si>
    <t>are translated into Ringgit Malaysia at exchange rates ruling at the balance sheet date.</t>
  </si>
  <si>
    <t>Exchange differences arising from the settlement of foreign currency transactions and from the translation</t>
  </si>
  <si>
    <t>of foreign currency monetary assets and liabilities are included in the income statement.</t>
  </si>
  <si>
    <t>The Company does not foresee any significant credit and market risks posed by the above off balance</t>
  </si>
  <si>
    <t>sheet financial instruments.</t>
  </si>
  <si>
    <t xml:space="preserve">There is no cash requirement as the Company uses fixed forward foreign exchange contracts as its </t>
  </si>
  <si>
    <t>hedging instrument.</t>
  </si>
  <si>
    <t>The business operations of the Group were not materially affected by any seasonal or cyclical factors.</t>
  </si>
  <si>
    <t>There were no material subsequent events in the reporting quarter and financial year.</t>
  </si>
  <si>
    <t>On 6 February 2006, Carotech had announced that the Company entered into a Sale and Purchase Agreement ("SPA") with</t>
  </si>
  <si>
    <t xml:space="preserve">Lumut Maritime Terminal Sdn Bhd to acquire four (4) plots of land for a cash consideration of RM9,785,230.   An </t>
  </si>
  <si>
    <t>Leasehold Land</t>
  </si>
  <si>
    <t xml:space="preserve">Profit before taxation </t>
  </si>
  <si>
    <t>Non-distributable</t>
  </si>
  <si>
    <t>Distributable</t>
  </si>
  <si>
    <t>2006</t>
  </si>
  <si>
    <t>2005 *</t>
  </si>
  <si>
    <t>currency to manage exposure to fluctuations in foreign currency exchange rates for receivables, sale</t>
  </si>
  <si>
    <t>ended 30/06/06</t>
  </si>
  <si>
    <t>contracts and term loan commitments.</t>
  </si>
  <si>
    <t>'000</t>
  </si>
  <si>
    <t>Weighted Average number of ordinary shares (‘000)</t>
  </si>
  <si>
    <t>The effective tax rate of the Group is lower than the statutory rate applicable mainly due to utilisation of reinvestment allowances and tax incentive granted under the Promotion of Investment Act, 1986 for High Technology Companies for a subsidiary in the Group.</t>
  </si>
  <si>
    <t>Secretaries</t>
  </si>
  <si>
    <t>Investment Properties</t>
  </si>
  <si>
    <t>At 1 July 2006 (Nominal Value of RM0.50 per share)</t>
  </si>
  <si>
    <t>Note:  The comparative earnings per share is computed to reflect the bonus issue in the previous financial year.</t>
  </si>
  <si>
    <t>Restated</t>
  </si>
  <si>
    <t>TOTAL ASSETS</t>
  </si>
  <si>
    <t>EQUITY AND LIABILITIES</t>
  </si>
  <si>
    <t>Equity attributable to equity holders of the parent</t>
  </si>
  <si>
    <t>TOTAL EQUITY</t>
  </si>
  <si>
    <t>TOTAL LIABILITIES</t>
  </si>
  <si>
    <t>TOTAL EQUITY AND LIABILITIES</t>
  </si>
  <si>
    <t>Net assets per share attributable to ordinary equity holders of the parent (sen)</t>
  </si>
  <si>
    <t>Equity holders of the parent</t>
  </si>
  <si>
    <t>Attributable to:</t>
  </si>
  <si>
    <t>Earnings per share attributable to equity holders of the parent (sen)</t>
  </si>
  <si>
    <t>- Basic at nominal value of RM0.50 per share</t>
  </si>
  <si>
    <t xml:space="preserve">2005 </t>
  </si>
  <si>
    <t>Prior year Adjustment on Foreign currency translation-Effect of FRS121</t>
  </si>
  <si>
    <t>At 1 July 2006 (restated)</t>
  </si>
  <si>
    <t>Effect of adopting FRS 3</t>
  </si>
  <si>
    <t>At 1 July 2005 (Nominal Value of RM0.50 per share)</t>
  </si>
  <si>
    <t>At 1 July 2005 (restated)</t>
  </si>
  <si>
    <t>Acquisition of shares in subsidiaries</t>
  </si>
  <si>
    <t>Changes in Accounting Policies</t>
  </si>
  <si>
    <t>Comparatives</t>
  </si>
  <si>
    <t xml:space="preserve">The significant accounting policies adopted are consistent with those adopted in the audited financial statements for the year ended </t>
  </si>
  <si>
    <t>30 June 2006 except for the adoption of the following new/revised Financial Reporting Standards ("FRS") effective for the financial</t>
  </si>
  <si>
    <t xml:space="preserve">                FRS 3 </t>
  </si>
  <si>
    <t>Business Combinations</t>
  </si>
  <si>
    <t xml:space="preserve">                FRS 101</t>
  </si>
  <si>
    <t xml:space="preserve">                FRS 102</t>
  </si>
  <si>
    <t xml:space="preserve">                FRS 108</t>
  </si>
  <si>
    <t xml:space="preserve">                FRS 110</t>
  </si>
  <si>
    <t xml:space="preserve">                FRS 116</t>
  </si>
  <si>
    <t>Property, Plant and Equipment</t>
  </si>
  <si>
    <t xml:space="preserve">                FRS 121</t>
  </si>
  <si>
    <t xml:space="preserve">                FRS 127</t>
  </si>
  <si>
    <t>Consolidated and Separate Financial Statements</t>
  </si>
  <si>
    <t xml:space="preserve">                FRS 132</t>
  </si>
  <si>
    <t>Financial Instruments:  Disclosure and Presentation</t>
  </si>
  <si>
    <t xml:space="preserve">                FRS 133</t>
  </si>
  <si>
    <t>Earnings Per Share</t>
  </si>
  <si>
    <t xml:space="preserve">                FRS 136</t>
  </si>
  <si>
    <t>Impairment of Assets</t>
  </si>
  <si>
    <t xml:space="preserve">                FRS 138</t>
  </si>
  <si>
    <t>Intangible Assets</t>
  </si>
  <si>
    <t xml:space="preserve">                FRS 140</t>
  </si>
  <si>
    <t>Investment Property</t>
  </si>
  <si>
    <t>The following comparative amounts have been restated due to the adoption of new and revised FRSs:</t>
  </si>
  <si>
    <t>Previously stated</t>
  </si>
  <si>
    <t>FRS140</t>
  </si>
  <si>
    <t>Property Plant &amp; Equipment</t>
  </si>
  <si>
    <t>At 30 June 2006</t>
  </si>
  <si>
    <t>-</t>
  </si>
  <si>
    <t>Adjustments</t>
  </si>
  <si>
    <t>Retained Earnings</t>
  </si>
  <si>
    <t>FRS121</t>
  </si>
  <si>
    <t>Revaluation and other reserves (Reserve on Consolidation/Foreign Exchange))</t>
  </si>
  <si>
    <t>There were no issuance and repayment of debt and equity securities, share buy-backs, share cancellations, shares held as treasury shares and resale of treasury shares for the current quarter and financial year to-date.</t>
  </si>
  <si>
    <t>There were no purchase or disposal of quoted securities for the current quarter and financial year.</t>
  </si>
  <si>
    <t>On 30 October 2006, the Company announced that it will be seeking its shareholders' approval for the following proposals:</t>
  </si>
  <si>
    <t>(i)   Purchase of its own ordinary shares on the Bursa Securities representing up to ten percent (10%) of the issued and paid-up share capital of the Company</t>
  </si>
  <si>
    <t>(ii)  Proposed subdivision of every one (1) existing ordinary share of RM0.50 each in Hovid into five(5) new ordinary shares of RM0.10 each in Hovid.    Bursa Securities approval was obtained vide its letter dated 11 October 2006.</t>
  </si>
  <si>
    <t>(iii) Proposed Amendment to the Memorandum of Association of Hovid in conjunction to the proposed share split.</t>
  </si>
  <si>
    <t>Presentation of Financial Statements</t>
  </si>
  <si>
    <t>The Effects of Changes in Foreign Exchange Rates</t>
  </si>
  <si>
    <t>Establishment of an Employees' Share Option Scheme for eligible employees and directors of the Company and its subsidiaries;</t>
  </si>
  <si>
    <t xml:space="preserve">On 24 October 2005, the Company had announced that the directors have decided to keep the proposed ESOS in abeyance </t>
  </si>
  <si>
    <t>Minority Interests</t>
  </si>
  <si>
    <t>Total Equity</t>
  </si>
  <si>
    <t>The Condensed Consolidated Balance Sheet should be read in conjuction with the audited financial statements for the year ended 30 Jun 2006 and the accompanying explanatory notes attached to the interim financial statements.</t>
  </si>
  <si>
    <t>Cash generated from/(used in) operating activities</t>
  </si>
  <si>
    <t>Net increase/(decrease) in cash and cash equivalents during the period</t>
  </si>
  <si>
    <t>The interim financial report should be read in conjunction with the audited financial statements for the year ended 30th June 2006.</t>
  </si>
  <si>
    <t>period beginning on and after 1 January 2006:</t>
  </si>
  <si>
    <t>Events After the Balance Sheet Date</t>
  </si>
  <si>
    <t>Accounting Policies, Changes in Accounting Estimates and Errors</t>
  </si>
  <si>
    <t>The Condensed Consolidated Income Statement should be read in conjuction with the audited financial statements for the year ended 30 Jun 2006 and the accompanying explanatory notes attached to the interim financial statements.</t>
  </si>
  <si>
    <t>The Condensed Consolidated Statement of Changes in Equity should be read in conjuction with the audited financial statements for the year ended 30 Jun 2006 and the accompanying explanatory notes attached to the interim financial statements.</t>
  </si>
  <si>
    <t>The Condensed Consolidated Cash Flow Statement should be read in conjuction with the audited financial statements for the year ended 30 Jun 2006 and the accompanying explanatory notes attached to the interim financial statements.</t>
  </si>
  <si>
    <t>In accordance with the transitional provisions of FRS 3, the negative goodwill as at 1 July 2006 of RM4,917,000 was derecognised with a corresponding increase in retained earnings.</t>
  </si>
  <si>
    <t>for the second financial quarter ended 31 December 2006 (Unaudited)</t>
  </si>
  <si>
    <t>ended 31/12/06</t>
  </si>
  <si>
    <t>31 December</t>
  </si>
  <si>
    <t>PERIOD ENDED 31 DECEMBER 2006</t>
  </si>
  <si>
    <t>At 31 December 2006 (Nominal Value of RM0.50 per share)</t>
  </si>
  <si>
    <t>PERIOD ENDED 31 DECEMBER 2005</t>
  </si>
  <si>
    <t>At 31 December 2005 (Nominal Value of RM0.50 per share)</t>
  </si>
  <si>
    <t>ended 31 Dec</t>
  </si>
  <si>
    <t>Details of Group’s bank borrowings as at 31 December 2006 are as follows :-</t>
  </si>
  <si>
    <t>On 26 February 2007, the Board of Directors authorised this interim report for issue.</t>
  </si>
  <si>
    <t>6 months ended</t>
  </si>
  <si>
    <t>6 months</t>
  </si>
  <si>
    <t>Interim dividend</t>
  </si>
  <si>
    <t>Share issue cost</t>
  </si>
  <si>
    <t>There were no changes to the composition of the group in the reporting quarter save the incorporation of a wholly owned subsidiary at its subsidiary, Carotech Bhd, Carotech Yangzhou Biofuel Company Limited on 21 December 2006 in China with a registered capital of USD 30.0 million.</t>
  </si>
  <si>
    <t>The Group does not have any contingent liabilities as at 26 February 2007 (being the latest practicable date which is not earlier than 7 days from the date of issuance of this quarterly report).</t>
  </si>
  <si>
    <t>The Group's capital commitment not provided for in the financial statements as at 31 December 2006 is as follows:</t>
  </si>
  <si>
    <t>Interim dividend of 3.0 sen per share which is tax exempted and 0.5 sen per share less 27% income tax for the financial year ending 30 June 2007 was paid on 22 January 2007.</t>
  </si>
  <si>
    <t>On 21 November 2006 the Company announced the abortment of this exercise.</t>
  </si>
  <si>
    <t>An interim dividend of RM0.035 was declared for the financial year ending 30 June 2007, where RM0.03 was tax exempt and RM0.005 was less 27% income tax(nil:  30 June 2006).   The entitlement date was 5 January 2007 and payment date was 22 January 2007.</t>
  </si>
  <si>
    <t>Note:  The comparative net assets per share is computed to reflect the bonus issue exercise in the previous financial year.</t>
  </si>
  <si>
    <t>The results of this quarter has improved especially for Profit before taxation which has increased by 31%.   The pharmaceutical segment registered better margins.  Improvement in turnover is contributed by its subsidiary, Carotech Bhd from its plant expansion.</t>
  </si>
  <si>
    <t xml:space="preserve">6 months </t>
  </si>
  <si>
    <t>The extensions plans for buildings on Lot Nos. 312, 313 &amp; 314, Mukim of Damansara, District of Petaling, has been submitted to the relevant authorities and is currently pending their approval.  The Securities Commission has vide it's letter dated 24 Nov 05 granted an extension to 26 April 06 for the approval to be obtained.    As at 26 April 06 the approval has not been obtained, a further extension of time to 26 October 2006 has been granted by the Securities Commission vide their letter dated 11 May 2006.   On 17 January 2007 Securities Commission has further approved extension of time to 26 April 2007.</t>
  </si>
  <si>
    <t xml:space="preserve">On 29 September 2005, the Company announced that it will be seeking its shareholders' approval for the </t>
  </si>
  <si>
    <t xml:space="preserve">pending the issuance of the new accounting standard on Share-based Payment, which is expected to come into effect in 2006.   </t>
  </si>
  <si>
    <t>The exercise relating to (ii) and (iii) were completed and the subdivided shares of the Company was listed on Bursa Malaysia Securities Bhd on 22 January 2007.</t>
  </si>
  <si>
    <r>
      <t>The interim financial report is unaudited and has been prepared in accordance with Financial Reporting Standards 134</t>
    </r>
    <r>
      <rPr>
        <vertAlign val="subscript"/>
        <sz val="14"/>
        <rFont val="Times New Roman"/>
        <family val="1"/>
      </rPr>
      <t>2004</t>
    </r>
    <r>
      <rPr>
        <sz val="14"/>
        <rFont val="Times New Roman"/>
        <family val="1"/>
      </rPr>
      <t xml:space="preserve">, Interim Financial Reporting and the additional disclosures requirement as in Appendix 9B Part A of the Revised Listing Requirements.  </t>
    </r>
  </si>
  <si>
    <t xml:space="preserve">information circular was despatched to the shareholders on 5 April 2006.   The final proceeds of 5% is not paid and is pending the </t>
  </si>
  <si>
    <t xml:space="preserve">issuance of qualified individual document of title, and obtaining the consent of Menteri Besar of Perak to the transfer of the plots of </t>
  </si>
  <si>
    <t>land purchased.</t>
  </si>
  <si>
    <t>The extensions to buildings on Lot No. 2056S, Mukim of Bandar Ipoh, District of Kinta, has obtained the necessary building plan approvals and is currently awaiting inspection by the relevant authorities for final approvals.   Inspection done and final approval comprising of a Certificate of Practical Completion from Majlis Bandaraya Ipoh dated 19th July 2006 was obtained.</t>
  </si>
  <si>
    <t>As at 22 February 2007 (the latest practicable date which is not earlier than 7 days from the date of issue</t>
  </si>
  <si>
    <t>The Group recorded a higher turnover and profit before tax for the current quarter as compared to the corresponding quarter of the previous year due to overall better performance, particularly at its subsidiary, Carotech Bhd with a growth in turnover of 75% as compared to the same period of financial year 2006.   This growth is due to the increase in capacity to 32,000mt since August 2006 from its new plant.</t>
  </si>
  <si>
    <t>Barring any unforeseen circumstances, the outlook for the Group would be satisfactory as the Group is actively securing new overseas market and registration of new products.   The plant expansion program at its subsidiary, Carotech Bhd will contribute to better performance of the Group and is expected to continue doing so.</t>
  </si>
  <si>
    <t>There were no material litigation up to the date of this report.</t>
  </si>
  <si>
    <t>#</t>
  </si>
  <si>
    <t>#  The comparative basic earnings per share and weighted average number of ordinary shares are computed to reflect the bonus issue exercise in the previous financial year.</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</si>
</sst>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quot;RM&quot;#,##0"/>
    <numFmt numFmtId="165" formatCode="&quot;RM&quot;#,##0;[Red]\-&quot;RM&quot;#,##0"/>
    <numFmt numFmtId="166" formatCode="&quot;RM&quot;#,##0.00;\-&quot;RM&quot;#,##0.00"/>
    <numFmt numFmtId="167" formatCode="&quot;RM&quot;#,##0.00;[Red]\-&quot;RM&quot;#,##0.00"/>
    <numFmt numFmtId="168" formatCode="_-&quot;RM&quot;* #,##0_-;\-&quot;RM&quot;* #,##0_-;_-&quot;RM&quot;* &quot;-&quot;_-;_-@_-"/>
    <numFmt numFmtId="169" formatCode="_-* #,##0_-;\-* #,##0_-;_-* &quot;-&quot;_-;_-@_-"/>
    <numFmt numFmtId="170" formatCode="_-&quot;RM&quot;* #,##0.00_-;\-&quot;RM&quot;* #,##0.00_-;_-&quot;RM&quot;* &quot;-&quot;??_-;_-@_-"/>
    <numFmt numFmtId="171" formatCode="_-* #,##0.00_-;\-* #,##0.00_-;_-* &quot;-&quot;??_-;_-@_-"/>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409]dddd\,\ mmmm\ dd\,\ yyyy"/>
    <numFmt numFmtId="179" formatCode="mm/dd/yy;@"/>
    <numFmt numFmtId="180" formatCode="_(* #,##0.0_);_(* \(#,##0.0\);_(* &quot;-&quot;??_);_(@_)"/>
    <numFmt numFmtId="181" formatCode="_(* #,##0_);_(* \(#,##0\);_(* &quot;-&quot;??_);_(@_)"/>
    <numFmt numFmtId="182" formatCode="dd/mm/yy;@"/>
    <numFmt numFmtId="183" formatCode="[$-409]h:mm:ss\ AM/PM"/>
    <numFmt numFmtId="184" formatCode="[$-809]dd\ mmmm\ yyyy;@"/>
    <numFmt numFmtId="185" formatCode="&quot;Yes&quot;;&quot;Yes&quot;;&quot;No&quot;"/>
    <numFmt numFmtId="186" formatCode="&quot;True&quot;;&quot;True&quot;;&quot;False&quot;"/>
    <numFmt numFmtId="187" formatCode="&quot;On&quot;;&quot;On&quot;;&quot;Off&quot;"/>
    <numFmt numFmtId="188" formatCode="[$€-2]\ #,##0.00_);[Red]\([$€-2]\ #,##0.00\)"/>
    <numFmt numFmtId="189" formatCode="[$-409]dd\-mmm\-yy;@"/>
    <numFmt numFmtId="190" formatCode="[$-409]d\-mmm;@"/>
    <numFmt numFmtId="191" formatCode="0.0_);[Red]\(0.0\)"/>
    <numFmt numFmtId="192" formatCode="#,##0.0_);[Red]\(#,##0.0\)"/>
    <numFmt numFmtId="193" formatCode="#,##0.0"/>
    <numFmt numFmtId="194" formatCode="0.0"/>
    <numFmt numFmtId="195" formatCode="0\ "/>
    <numFmt numFmtId="196" formatCode="_(* #,##0_)\ ;_(* \(#,##0\)\ ;_(* &quot;-&quot;??_)\ ;_(@_)\ "/>
  </numFmts>
  <fonts count="27">
    <font>
      <sz val="10"/>
      <name val="Arial"/>
      <family val="0"/>
    </font>
    <font>
      <sz val="8"/>
      <name val="Arial"/>
      <family val="0"/>
    </font>
    <font>
      <b/>
      <sz val="11"/>
      <name val="Times New Roman"/>
      <family val="1"/>
    </font>
    <font>
      <b/>
      <sz val="12"/>
      <name val="Times New Roman"/>
      <family val="1"/>
    </font>
    <font>
      <sz val="12"/>
      <name val="Times New Roman"/>
      <family val="1"/>
    </font>
    <font>
      <b/>
      <sz val="16"/>
      <name val="Times New Roman"/>
      <family val="1"/>
    </font>
    <font>
      <sz val="11"/>
      <name val="Times New Roman"/>
      <family val="1"/>
    </font>
    <font>
      <sz val="10"/>
      <name val="Times New Roman"/>
      <family val="1"/>
    </font>
    <font>
      <sz val="16"/>
      <name val="Times New Roman"/>
      <family val="1"/>
    </font>
    <font>
      <b/>
      <u val="single"/>
      <sz val="11"/>
      <name val="Times New Roman"/>
      <family val="1"/>
    </font>
    <font>
      <u val="single"/>
      <sz val="10"/>
      <color indexed="12"/>
      <name val="Arial"/>
      <family val="0"/>
    </font>
    <font>
      <u val="single"/>
      <sz val="10"/>
      <color indexed="36"/>
      <name val="Arial"/>
      <family val="0"/>
    </font>
    <font>
      <sz val="11"/>
      <color indexed="22"/>
      <name val="Times New Roman"/>
      <family val="1"/>
    </font>
    <font>
      <b/>
      <i/>
      <sz val="12"/>
      <color indexed="53"/>
      <name val="Times New Roman"/>
      <family val="1"/>
    </font>
    <font>
      <b/>
      <i/>
      <sz val="12"/>
      <color indexed="10"/>
      <name val="Times New Roman"/>
      <family val="1"/>
    </font>
    <font>
      <b/>
      <sz val="12"/>
      <color indexed="10"/>
      <name val="Times New Roman"/>
      <family val="1"/>
    </font>
    <font>
      <b/>
      <sz val="14"/>
      <name val="Times New Roman"/>
      <family val="1"/>
    </font>
    <font>
      <sz val="14"/>
      <name val="Times New Roman"/>
      <family val="1"/>
    </font>
    <font>
      <vertAlign val="subscript"/>
      <sz val="14"/>
      <name val="Times New Roman"/>
      <family val="1"/>
    </font>
    <font>
      <u val="single"/>
      <sz val="14"/>
      <name val="Times New Roman"/>
      <family val="1"/>
    </font>
    <font>
      <u val="single"/>
      <sz val="14"/>
      <name val="Arial"/>
      <family val="2"/>
    </font>
    <font>
      <b/>
      <sz val="14"/>
      <name val="Arial"/>
      <family val="2"/>
    </font>
    <font>
      <sz val="14"/>
      <name val="Arial"/>
      <family val="2"/>
    </font>
    <font>
      <b/>
      <i/>
      <sz val="14"/>
      <name val="Times New Roman"/>
      <family val="1"/>
    </font>
    <font>
      <sz val="14"/>
      <color indexed="17"/>
      <name val="Times New Roman"/>
      <family val="1"/>
    </font>
    <font>
      <b/>
      <u val="single"/>
      <sz val="14"/>
      <name val="Times New Roman"/>
      <family val="1"/>
    </font>
    <font>
      <i/>
      <sz val="14"/>
      <name val="Times New Roman"/>
      <family val="1"/>
    </font>
  </fonts>
  <fills count="3">
    <fill>
      <patternFill/>
    </fill>
    <fill>
      <patternFill patternType="gray125"/>
    </fill>
    <fill>
      <patternFill patternType="solid">
        <fgColor indexed="9"/>
        <bgColor indexed="64"/>
      </patternFill>
    </fill>
  </fills>
  <borders count="46">
    <border>
      <left/>
      <right/>
      <top/>
      <bottom/>
      <diagonal/>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style="thin"/>
      <right style="thin"/>
      <top>
        <color indexed="63"/>
      </top>
      <bottom>
        <color indexed="63"/>
      </bottom>
    </border>
    <border>
      <left style="medium"/>
      <right style="medium"/>
      <top>
        <color indexed="63"/>
      </top>
      <bottom>
        <color indexed="63"/>
      </bottom>
    </border>
    <border>
      <left style="medium"/>
      <right style="medium"/>
      <top>
        <color indexed="63"/>
      </top>
      <bottom style="thin"/>
    </border>
    <border>
      <left style="medium"/>
      <right style="medium"/>
      <top style="thin"/>
      <bottom style="thin"/>
    </border>
    <border>
      <left style="medium"/>
      <right style="medium"/>
      <top style="thin"/>
      <bottom style="double"/>
    </border>
    <border>
      <left style="medium"/>
      <right style="thin"/>
      <top>
        <color indexed="63"/>
      </top>
      <bottom>
        <color indexed="63"/>
      </bottom>
    </border>
    <border>
      <left style="medium"/>
      <right style="thin"/>
      <top>
        <color indexed="63"/>
      </top>
      <bottom style="medium"/>
    </border>
    <border>
      <left>
        <color indexed="63"/>
      </left>
      <right style="thin"/>
      <top>
        <color indexed="63"/>
      </top>
      <bottom>
        <color indexed="63"/>
      </bottom>
    </border>
    <border>
      <left style="thin"/>
      <right style="thin"/>
      <top style="medium"/>
      <bottom style="medium"/>
    </border>
    <border>
      <left style="medium"/>
      <right style="medium"/>
      <top style="medium"/>
      <bottom>
        <color indexed="63"/>
      </bottom>
    </border>
    <border>
      <left style="medium"/>
      <right style="medium"/>
      <top>
        <color indexed="63"/>
      </top>
      <bottom style="medium"/>
    </border>
    <border>
      <left>
        <color indexed="63"/>
      </left>
      <right>
        <color indexed="63"/>
      </right>
      <top>
        <color indexed="63"/>
      </top>
      <bottom style="thin"/>
    </border>
    <border>
      <left>
        <color indexed="63"/>
      </left>
      <right>
        <color indexed="63"/>
      </right>
      <top style="thin"/>
      <bottom style="double"/>
    </border>
    <border>
      <left style="thin"/>
      <right style="thin"/>
      <top>
        <color indexed="63"/>
      </top>
      <bottom style="thin"/>
    </border>
    <border>
      <left>
        <color indexed="63"/>
      </left>
      <right style="thin"/>
      <top>
        <color indexed="63"/>
      </top>
      <bottom style="thin"/>
    </border>
    <border>
      <left style="medium"/>
      <right>
        <color indexed="63"/>
      </right>
      <top style="thin"/>
      <bottom>
        <color indexed="63"/>
      </bottom>
    </border>
    <border>
      <left style="thin"/>
      <right style="medium"/>
      <top style="thin"/>
      <bottom>
        <color indexed="63"/>
      </bottom>
    </border>
    <border>
      <left style="thin"/>
      <right style="medium"/>
      <top>
        <color indexed="63"/>
      </top>
      <bottom>
        <color indexed="63"/>
      </bottom>
    </border>
    <border>
      <left style="medium"/>
      <right>
        <color indexed="63"/>
      </right>
      <top>
        <color indexed="63"/>
      </top>
      <bottom style="thin"/>
    </border>
    <border>
      <left style="thin"/>
      <right style="medium"/>
      <top>
        <color indexed="63"/>
      </top>
      <bottom style="thin"/>
    </border>
    <border>
      <left>
        <color indexed="63"/>
      </left>
      <right style="medium"/>
      <top>
        <color indexed="63"/>
      </top>
      <bottom style="thin"/>
    </border>
    <border>
      <left style="medium"/>
      <right style="thin"/>
      <top style="medium"/>
      <bottom style="medium"/>
    </border>
    <border>
      <left style="medium"/>
      <right style="medium"/>
      <top style="medium"/>
      <bottom style="medium"/>
    </border>
    <border>
      <left>
        <color indexed="63"/>
      </left>
      <right style="medium"/>
      <top style="medium"/>
      <bottom style="medium"/>
    </border>
    <border>
      <left style="thin"/>
      <right style="thin"/>
      <top style="thin"/>
      <bottom>
        <color indexed="63"/>
      </bottom>
    </border>
    <border>
      <left>
        <color indexed="63"/>
      </left>
      <right>
        <color indexed="63"/>
      </right>
      <top style="medium"/>
      <bottom style="medium"/>
    </border>
    <border>
      <left style="thin"/>
      <right style="thin"/>
      <top style="medium"/>
      <bottom>
        <color indexed="63"/>
      </bottom>
    </border>
    <border>
      <left>
        <color indexed="63"/>
      </left>
      <right style="medium"/>
      <top style="medium"/>
      <bottom>
        <color indexed="63"/>
      </bottom>
    </border>
    <border>
      <left>
        <color indexed="63"/>
      </left>
      <right style="thin"/>
      <top style="thin"/>
      <bottom>
        <color indexed="63"/>
      </bottom>
    </border>
    <border>
      <left style="medium"/>
      <right style="thin"/>
      <top style="thin"/>
      <bottom>
        <color indexed="63"/>
      </bottom>
    </border>
    <border>
      <left style="medium"/>
      <right style="thin"/>
      <top>
        <color indexed="63"/>
      </top>
      <bottom style="thin"/>
    </border>
    <border>
      <left style="medium"/>
      <right style="thin"/>
      <top style="medium"/>
      <bottom>
        <color indexed="63"/>
      </bottom>
    </border>
    <border>
      <left>
        <color indexed="63"/>
      </left>
      <right style="medium"/>
      <top style="thin"/>
      <bottom style="double"/>
    </border>
    <border>
      <left style="medium"/>
      <right>
        <color indexed="63"/>
      </right>
      <top style="medium"/>
      <bottom>
        <color indexed="63"/>
      </bottom>
    </border>
    <border>
      <left style="medium"/>
      <right>
        <color indexed="63"/>
      </right>
      <top style="thin"/>
      <bottom style="thin"/>
    </border>
    <border>
      <left style="thin"/>
      <right style="medium"/>
      <top style="medium"/>
      <bottom>
        <color indexed="63"/>
      </bottom>
    </border>
    <border>
      <left>
        <color indexed="63"/>
      </left>
      <right>
        <color indexed="63"/>
      </right>
      <top>
        <color indexed="63"/>
      </top>
      <bottom style="medium"/>
    </border>
    <border>
      <left style="thin"/>
      <right style="medium"/>
      <top>
        <color indexed="63"/>
      </top>
      <bottom style="medium"/>
    </border>
    <border>
      <left style="medium"/>
      <right>
        <color indexed="63"/>
      </right>
      <top style="medium"/>
      <bottom style="medium"/>
    </border>
    <border>
      <left>
        <color indexed="63"/>
      </left>
      <right>
        <color indexed="63"/>
      </right>
      <top style="medium"/>
      <bottom>
        <color indexed="63"/>
      </bottom>
    </border>
    <border>
      <left style="medium"/>
      <right>
        <color indexed="63"/>
      </right>
      <top style="thin"/>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469">
    <xf numFmtId="0" fontId="0" fillId="0" borderId="0" xfId="0" applyAlignment="1">
      <alignment/>
    </xf>
    <xf numFmtId="0" fontId="4" fillId="0" borderId="0" xfId="0" applyFont="1" applyAlignment="1">
      <alignment/>
    </xf>
    <xf numFmtId="181" fontId="4" fillId="0" borderId="0" xfId="15" applyNumberFormat="1" applyFont="1" applyAlignment="1">
      <alignment/>
    </xf>
    <xf numFmtId="0" fontId="4" fillId="0" borderId="0" xfId="0" applyFont="1" applyFill="1" applyAlignment="1">
      <alignment/>
    </xf>
    <xf numFmtId="0" fontId="5" fillId="0" borderId="0" xfId="0" applyFont="1" applyFill="1" applyAlignment="1">
      <alignment/>
    </xf>
    <xf numFmtId="0" fontId="6" fillId="0" borderId="0" xfId="0" applyFont="1" applyAlignment="1">
      <alignment horizontal="left"/>
    </xf>
    <xf numFmtId="0" fontId="5" fillId="0" borderId="0" xfId="0" applyNumberFormat="1" applyFont="1" applyAlignment="1">
      <alignment horizontal="left"/>
    </xf>
    <xf numFmtId="0" fontId="2" fillId="0" borderId="0" xfId="0" applyNumberFormat="1" applyFont="1" applyAlignment="1">
      <alignment horizontal="center"/>
    </xf>
    <xf numFmtId="0" fontId="5" fillId="0" borderId="0" xfId="0" applyNumberFormat="1" applyFont="1" applyFill="1" applyAlignment="1">
      <alignment horizontal="left"/>
    </xf>
    <xf numFmtId="0" fontId="4" fillId="2" borderId="0" xfId="0" applyFont="1" applyFill="1" applyAlignment="1">
      <alignment/>
    </xf>
    <xf numFmtId="0" fontId="6" fillId="0" borderId="0" xfId="0" applyFont="1" applyAlignment="1">
      <alignment wrapText="1"/>
    </xf>
    <xf numFmtId="0" fontId="7" fillId="0" borderId="0" xfId="0" applyFont="1" applyAlignment="1">
      <alignment/>
    </xf>
    <xf numFmtId="0" fontId="7" fillId="0" borderId="0" xfId="0" applyFont="1" applyAlignment="1">
      <alignment horizontal="left"/>
    </xf>
    <xf numFmtId="0" fontId="8" fillId="0" borderId="0" xfId="0" applyFont="1" applyAlignment="1">
      <alignment horizontal="left"/>
    </xf>
    <xf numFmtId="0" fontId="8" fillId="0" borderId="0" xfId="0" applyFont="1" applyAlignment="1">
      <alignment/>
    </xf>
    <xf numFmtId="0" fontId="5" fillId="0" borderId="0" xfId="0" applyFont="1" applyAlignment="1">
      <alignment/>
    </xf>
    <xf numFmtId="0" fontId="2" fillId="0" borderId="0" xfId="0" applyNumberFormat="1" applyFont="1" applyAlignment="1">
      <alignment horizontal="center"/>
    </xf>
    <xf numFmtId="0" fontId="6" fillId="0" borderId="0" xfId="0" applyFont="1" applyAlignment="1">
      <alignment horizontal="left"/>
    </xf>
    <xf numFmtId="0" fontId="6" fillId="0" borderId="0" xfId="0" applyFont="1" applyAlignment="1">
      <alignment/>
    </xf>
    <xf numFmtId="0" fontId="6" fillId="0" borderId="0" xfId="0" applyFont="1" applyBorder="1" applyAlignment="1">
      <alignment/>
    </xf>
    <xf numFmtId="0" fontId="6" fillId="0" borderId="1" xfId="0" applyFont="1" applyBorder="1" applyAlignment="1">
      <alignment horizontal="center"/>
    </xf>
    <xf numFmtId="0" fontId="6" fillId="0" borderId="2" xfId="0" applyFont="1" applyBorder="1" applyAlignment="1">
      <alignment horizontal="center"/>
    </xf>
    <xf numFmtId="0" fontId="6" fillId="2" borderId="0" xfId="0" applyFont="1" applyFill="1" applyAlignment="1">
      <alignment/>
    </xf>
    <xf numFmtId="0" fontId="2" fillId="0" borderId="0" xfId="0" applyFont="1" applyAlignment="1">
      <alignment horizontal="left"/>
    </xf>
    <xf numFmtId="0" fontId="2" fillId="0" borderId="0" xfId="0" applyFont="1" applyAlignment="1">
      <alignment/>
    </xf>
    <xf numFmtId="0" fontId="6" fillId="0" borderId="3" xfId="0" applyFont="1" applyBorder="1" applyAlignment="1">
      <alignment horizontal="center"/>
    </xf>
    <xf numFmtId="0" fontId="2" fillId="0" borderId="4" xfId="0" applyFont="1" applyBorder="1" applyAlignment="1">
      <alignment horizontal="center"/>
    </xf>
    <xf numFmtId="0" fontId="6" fillId="0" borderId="1" xfId="0" applyFont="1" applyBorder="1" applyAlignment="1">
      <alignment/>
    </xf>
    <xf numFmtId="0" fontId="2" fillId="0" borderId="2" xfId="0" applyFont="1" applyBorder="1" applyAlignment="1">
      <alignment/>
    </xf>
    <xf numFmtId="0" fontId="2" fillId="0" borderId="0" xfId="0" applyFont="1" applyBorder="1" applyAlignment="1">
      <alignment/>
    </xf>
    <xf numFmtId="0" fontId="2" fillId="0" borderId="0" xfId="0" applyFont="1" applyBorder="1" applyAlignment="1">
      <alignment horizontal="center"/>
    </xf>
    <xf numFmtId="0" fontId="6" fillId="0" borderId="0" xfId="0" applyFont="1" applyBorder="1" applyAlignment="1">
      <alignment horizontal="center"/>
    </xf>
    <xf numFmtId="181" fontId="6" fillId="0" borderId="0" xfId="15" applyNumberFormat="1" applyFont="1" applyAlignment="1">
      <alignment/>
    </xf>
    <xf numFmtId="38" fontId="6" fillId="0" borderId="0" xfId="0" applyNumberFormat="1" applyFont="1" applyAlignment="1">
      <alignment/>
    </xf>
    <xf numFmtId="0" fontId="6" fillId="2" borderId="0" xfId="0" applyFont="1" applyFill="1" applyAlignment="1" quotePrefix="1">
      <alignment/>
    </xf>
    <xf numFmtId="0" fontId="9" fillId="2" borderId="0" xfId="0" applyFont="1" applyFill="1" applyAlignment="1">
      <alignment/>
    </xf>
    <xf numFmtId="0" fontId="6" fillId="0" borderId="0" xfId="0" applyFont="1" applyAlignment="1">
      <alignment vertical="center"/>
    </xf>
    <xf numFmtId="0" fontId="6" fillId="0" borderId="0" xfId="0" applyFont="1" applyFill="1" applyAlignment="1">
      <alignment horizontal="left"/>
    </xf>
    <xf numFmtId="43" fontId="2" fillId="0" borderId="5" xfId="15" applyFont="1" applyBorder="1" applyAlignment="1">
      <alignment horizontal="right"/>
    </xf>
    <xf numFmtId="181" fontId="6" fillId="2" borderId="5" xfId="15" applyNumberFormat="1" applyFont="1" applyFill="1" applyBorder="1" applyAlignment="1">
      <alignment horizontal="right"/>
    </xf>
    <xf numFmtId="43" fontId="2" fillId="0" borderId="5" xfId="15" applyFont="1" applyBorder="1" applyAlignment="1">
      <alignment horizontal="right" wrapText="1"/>
    </xf>
    <xf numFmtId="0" fontId="2" fillId="2" borderId="1" xfId="0" applyFont="1" applyFill="1" applyBorder="1" applyAlignment="1">
      <alignment/>
    </xf>
    <xf numFmtId="0" fontId="6" fillId="2" borderId="1" xfId="0" applyFont="1" applyFill="1" applyBorder="1" applyAlignment="1">
      <alignment/>
    </xf>
    <xf numFmtId="181" fontId="6" fillId="2" borderId="6" xfId="15" applyNumberFormat="1" applyFont="1" applyFill="1" applyBorder="1" applyAlignment="1">
      <alignment horizontal="right"/>
    </xf>
    <xf numFmtId="181" fontId="6" fillId="2" borderId="7" xfId="15" applyNumberFormat="1" applyFont="1" applyFill="1" applyBorder="1" applyAlignment="1">
      <alignment horizontal="right"/>
    </xf>
    <xf numFmtId="181" fontId="6" fillId="2" borderId="8" xfId="15" applyNumberFormat="1" applyFont="1" applyFill="1" applyBorder="1" applyAlignment="1">
      <alignment horizontal="right"/>
    </xf>
    <xf numFmtId="181" fontId="2" fillId="2" borderId="9" xfId="15" applyNumberFormat="1" applyFont="1" applyFill="1" applyBorder="1" applyAlignment="1">
      <alignment horizontal="right"/>
    </xf>
    <xf numFmtId="181" fontId="2" fillId="2" borderId="10" xfId="15" applyNumberFormat="1" applyFont="1" applyFill="1" applyBorder="1" applyAlignment="1">
      <alignment horizontal="right"/>
    </xf>
    <xf numFmtId="181" fontId="2" fillId="2" borderId="5" xfId="15" applyNumberFormat="1" applyFont="1" applyFill="1" applyBorder="1" applyAlignment="1">
      <alignment horizontal="right"/>
    </xf>
    <xf numFmtId="181" fontId="2" fillId="2" borderId="0" xfId="15" applyNumberFormat="1" applyFont="1" applyFill="1" applyBorder="1" applyAlignment="1">
      <alignment horizontal="right"/>
    </xf>
    <xf numFmtId="181" fontId="2" fillId="2" borderId="3" xfId="15" applyNumberFormat="1" applyFont="1" applyFill="1" applyBorder="1" applyAlignment="1">
      <alignment horizontal="right"/>
    </xf>
    <xf numFmtId="181" fontId="6" fillId="2" borderId="11" xfId="15" applyNumberFormat="1" applyFont="1" applyFill="1" applyBorder="1" applyAlignment="1">
      <alignment horizontal="right"/>
    </xf>
    <xf numFmtId="181" fontId="2" fillId="2" borderId="12" xfId="15" applyNumberFormat="1" applyFont="1" applyFill="1" applyBorder="1" applyAlignment="1">
      <alignment horizontal="right"/>
    </xf>
    <xf numFmtId="181" fontId="6" fillId="2" borderId="12" xfId="15" applyNumberFormat="1" applyFont="1" applyFill="1" applyBorder="1" applyAlignment="1">
      <alignment horizontal="right"/>
    </xf>
    <xf numFmtId="181" fontId="2" fillId="2" borderId="13" xfId="15" applyNumberFormat="1" applyFont="1" applyFill="1" applyBorder="1" applyAlignment="1">
      <alignment horizontal="right"/>
    </xf>
    <xf numFmtId="43" fontId="2" fillId="2" borderId="14" xfId="15" applyFont="1" applyFill="1" applyBorder="1" applyAlignment="1">
      <alignment horizontal="right"/>
    </xf>
    <xf numFmtId="43" fontId="2" fillId="2" borderId="6" xfId="15" applyFont="1" applyFill="1" applyBorder="1" applyAlignment="1">
      <alignment horizontal="right"/>
    </xf>
    <xf numFmtId="181" fontId="2" fillId="2" borderId="6" xfId="15" applyNumberFormat="1" applyFont="1" applyFill="1" applyBorder="1" applyAlignment="1">
      <alignment horizontal="right"/>
    </xf>
    <xf numFmtId="0" fontId="2" fillId="2" borderId="0" xfId="0" applyFont="1" applyFill="1" applyAlignment="1">
      <alignment/>
    </xf>
    <xf numFmtId="0" fontId="6" fillId="2" borderId="0" xfId="0" applyFont="1" applyFill="1" applyAlignment="1">
      <alignment vertical="center"/>
    </xf>
    <xf numFmtId="181" fontId="2" fillId="2" borderId="14" xfId="15" applyNumberFormat="1" applyFont="1" applyFill="1" applyBorder="1" applyAlignment="1">
      <alignment horizontal="right"/>
    </xf>
    <xf numFmtId="43" fontId="2" fillId="0" borderId="6" xfId="15" applyFont="1" applyBorder="1" applyAlignment="1" quotePrefix="1">
      <alignment horizontal="center"/>
    </xf>
    <xf numFmtId="43" fontId="2" fillId="0" borderId="15" xfId="15" applyFont="1" applyBorder="1" applyAlignment="1">
      <alignment horizontal="center"/>
    </xf>
    <xf numFmtId="195" fontId="2" fillId="0" borderId="14" xfId="15" applyNumberFormat="1" applyFont="1" applyBorder="1" applyAlignment="1">
      <alignment horizontal="center"/>
    </xf>
    <xf numFmtId="181" fontId="6" fillId="2" borderId="0" xfId="15" applyNumberFormat="1" applyFont="1" applyFill="1" applyBorder="1" applyAlignment="1">
      <alignment horizontal="center"/>
    </xf>
    <xf numFmtId="192" fontId="2" fillId="2" borderId="15" xfId="15" applyNumberFormat="1" applyFont="1" applyFill="1" applyBorder="1" applyAlignment="1">
      <alignment horizontal="right"/>
    </xf>
    <xf numFmtId="181" fontId="6" fillId="2" borderId="14" xfId="15" applyNumberFormat="1" applyFont="1" applyFill="1" applyBorder="1" applyAlignment="1">
      <alignment/>
    </xf>
    <xf numFmtId="181" fontId="6" fillId="2" borderId="6" xfId="15" applyNumberFormat="1" applyFont="1" applyFill="1" applyBorder="1" applyAlignment="1">
      <alignment/>
    </xf>
    <xf numFmtId="181" fontId="6" fillId="2" borderId="7" xfId="15" applyNumberFormat="1" applyFont="1" applyFill="1" applyBorder="1" applyAlignment="1">
      <alignment/>
    </xf>
    <xf numFmtId="181" fontId="6" fillId="2" borderId="9" xfId="15" applyNumberFormat="1" applyFont="1" applyFill="1" applyBorder="1" applyAlignment="1">
      <alignment/>
    </xf>
    <xf numFmtId="181" fontId="6" fillId="2" borderId="15" xfId="15" applyNumberFormat="1" applyFont="1" applyFill="1" applyBorder="1" applyAlignment="1">
      <alignment/>
    </xf>
    <xf numFmtId="181" fontId="6" fillId="2" borderId="0" xfId="15" applyNumberFormat="1" applyFont="1" applyFill="1" applyBorder="1" applyAlignment="1">
      <alignment/>
    </xf>
    <xf numFmtId="43" fontId="2" fillId="2" borderId="16" xfId="15" applyFont="1" applyFill="1" applyBorder="1" applyAlignment="1">
      <alignment horizontal="right"/>
    </xf>
    <xf numFmtId="41" fontId="6" fillId="2" borderId="0" xfId="0" applyNumberFormat="1" applyFont="1" applyFill="1" applyAlignment="1">
      <alignment/>
    </xf>
    <xf numFmtId="181" fontId="6" fillId="2" borderId="17" xfId="15" applyNumberFormat="1" applyFont="1" applyFill="1" applyBorder="1" applyAlignment="1">
      <alignment/>
    </xf>
    <xf numFmtId="0" fontId="2" fillId="2" borderId="0" xfId="0" applyFont="1" applyFill="1" applyBorder="1" applyAlignment="1">
      <alignment horizontal="left" wrapText="1"/>
    </xf>
    <xf numFmtId="0" fontId="6" fillId="0" borderId="6" xfId="0" applyFont="1" applyBorder="1" applyAlignment="1">
      <alignment/>
    </xf>
    <xf numFmtId="181" fontId="6" fillId="2" borderId="6" xfId="15" applyNumberFormat="1" applyFont="1" applyFill="1" applyBorder="1" applyAlignment="1">
      <alignment horizontal="right" wrapText="1"/>
    </xf>
    <xf numFmtId="181" fontId="6" fillId="2" borderId="7" xfId="15" applyNumberFormat="1" applyFont="1" applyFill="1" applyBorder="1" applyAlignment="1">
      <alignment horizontal="right" wrapText="1"/>
    </xf>
    <xf numFmtId="0" fontId="2" fillId="2" borderId="1" xfId="0" applyFont="1" applyFill="1" applyBorder="1" applyAlignment="1">
      <alignment wrapText="1"/>
    </xf>
    <xf numFmtId="0" fontId="6" fillId="2" borderId="2" xfId="0" applyFont="1" applyFill="1" applyBorder="1" applyAlignment="1" quotePrefix="1">
      <alignment wrapText="1"/>
    </xf>
    <xf numFmtId="193" fontId="2" fillId="2" borderId="15" xfId="15" applyNumberFormat="1" applyFont="1" applyFill="1" applyBorder="1" applyAlignment="1">
      <alignment horizontal="right"/>
    </xf>
    <xf numFmtId="194" fontId="2" fillId="2" borderId="15" xfId="15" applyNumberFormat="1" applyFont="1" applyFill="1" applyBorder="1" applyAlignment="1">
      <alignment horizontal="right"/>
    </xf>
    <xf numFmtId="195" fontId="2" fillId="0" borderId="14" xfId="15" applyNumberFormat="1" applyFont="1" applyBorder="1" applyAlignment="1" quotePrefix="1">
      <alignment horizontal="center"/>
    </xf>
    <xf numFmtId="0" fontId="2" fillId="2" borderId="1" xfId="0" applyFont="1" applyFill="1" applyBorder="1" applyAlignment="1">
      <alignment horizontal="left" wrapText="1"/>
    </xf>
    <xf numFmtId="43" fontId="2" fillId="0" borderId="18" xfId="15" applyFont="1" applyBorder="1" applyAlignment="1">
      <alignment horizontal="right"/>
    </xf>
    <xf numFmtId="43" fontId="2" fillId="0" borderId="12" xfId="15" applyFont="1" applyBorder="1" applyAlignment="1">
      <alignment horizontal="right"/>
    </xf>
    <xf numFmtId="43" fontId="2" fillId="0" borderId="19" xfId="15" applyFont="1" applyBorder="1" applyAlignment="1">
      <alignment horizontal="right"/>
    </xf>
    <xf numFmtId="43" fontId="2" fillId="0" borderId="20" xfId="15" applyFont="1" applyBorder="1" applyAlignment="1">
      <alignment horizontal="right"/>
    </xf>
    <xf numFmtId="43" fontId="2" fillId="0" borderId="21" xfId="15" applyFont="1" applyBorder="1" applyAlignment="1">
      <alignment horizontal="right"/>
    </xf>
    <xf numFmtId="43" fontId="2" fillId="0" borderId="1" xfId="15" applyFont="1" applyBorder="1" applyAlignment="1">
      <alignment horizontal="right"/>
    </xf>
    <xf numFmtId="43" fontId="2" fillId="0" borderId="22" xfId="15" applyFont="1" applyBorder="1" applyAlignment="1">
      <alignment horizontal="right"/>
    </xf>
    <xf numFmtId="43" fontId="2" fillId="0" borderId="23" xfId="15" applyFont="1" applyBorder="1" applyAlignment="1">
      <alignment horizontal="right"/>
    </xf>
    <xf numFmtId="43" fontId="2" fillId="0" borderId="24" xfId="15" applyFont="1" applyBorder="1" applyAlignment="1">
      <alignment horizontal="right"/>
    </xf>
    <xf numFmtId="181" fontId="2" fillId="0" borderId="3" xfId="15" applyNumberFormat="1" applyFont="1" applyBorder="1" applyAlignment="1">
      <alignment horizontal="right"/>
    </xf>
    <xf numFmtId="181" fontId="6" fillId="2" borderId="25" xfId="15" applyNumberFormat="1" applyFont="1" applyFill="1" applyBorder="1" applyAlignment="1">
      <alignment horizontal="right"/>
    </xf>
    <xf numFmtId="181" fontId="6" fillId="2" borderId="10" xfId="15" applyNumberFormat="1" applyFont="1" applyFill="1" applyBorder="1" applyAlignment="1">
      <alignment horizontal="right"/>
    </xf>
    <xf numFmtId="181" fontId="2" fillId="2" borderId="26" xfId="15" applyNumberFormat="1" applyFont="1" applyFill="1" applyBorder="1" applyAlignment="1">
      <alignment horizontal="right"/>
    </xf>
    <xf numFmtId="43" fontId="2" fillId="0" borderId="3" xfId="15" applyFont="1" applyBorder="1" applyAlignment="1">
      <alignment horizontal="right"/>
    </xf>
    <xf numFmtId="181" fontId="6" fillId="2" borderId="3" xfId="15" applyNumberFormat="1" applyFont="1" applyFill="1" applyBorder="1" applyAlignment="1">
      <alignment horizontal="right"/>
    </xf>
    <xf numFmtId="43" fontId="2" fillId="0" borderId="6" xfId="15" applyFont="1" applyBorder="1" applyAlignment="1">
      <alignment horizontal="right"/>
    </xf>
    <xf numFmtId="43" fontId="2" fillId="0" borderId="7" xfId="15" applyFont="1" applyBorder="1" applyAlignment="1">
      <alignment horizontal="right"/>
    </xf>
    <xf numFmtId="181" fontId="2" fillId="0" borderId="6" xfId="15" applyNumberFormat="1" applyFont="1" applyBorder="1" applyAlignment="1">
      <alignment horizontal="right"/>
    </xf>
    <xf numFmtId="181" fontId="2" fillId="2" borderId="27" xfId="15" applyNumberFormat="1" applyFont="1" applyFill="1" applyBorder="1" applyAlignment="1">
      <alignment horizontal="right"/>
    </xf>
    <xf numFmtId="181" fontId="2" fillId="2" borderId="7" xfId="15" applyNumberFormat="1" applyFont="1" applyFill="1" applyBorder="1" applyAlignment="1">
      <alignment horizontal="right"/>
    </xf>
    <xf numFmtId="181" fontId="2" fillId="2" borderId="28" xfId="15" applyNumberFormat="1" applyFont="1" applyFill="1" applyBorder="1" applyAlignment="1">
      <alignment horizontal="right"/>
    </xf>
    <xf numFmtId="43" fontId="2" fillId="0" borderId="29" xfId="15" applyFont="1" applyBorder="1" applyAlignment="1">
      <alignment horizontal="right"/>
    </xf>
    <xf numFmtId="181" fontId="2" fillId="0" borderId="5" xfId="15" applyNumberFormat="1" applyFont="1" applyBorder="1" applyAlignment="1">
      <alignment horizontal="right"/>
    </xf>
    <xf numFmtId="181" fontId="6" fillId="2" borderId="18" xfId="15" applyNumberFormat="1" applyFont="1" applyFill="1" applyBorder="1" applyAlignment="1">
      <alignment horizontal="right"/>
    </xf>
    <xf numFmtId="181" fontId="2" fillId="2" borderId="30" xfId="15" applyNumberFormat="1" applyFont="1" applyFill="1" applyBorder="1" applyAlignment="1">
      <alignment horizontal="right"/>
    </xf>
    <xf numFmtId="181" fontId="2" fillId="2" borderId="31" xfId="15" applyNumberFormat="1" applyFont="1" applyFill="1" applyBorder="1" applyAlignment="1">
      <alignment horizontal="right"/>
    </xf>
    <xf numFmtId="181" fontId="2" fillId="2" borderId="32" xfId="15" applyNumberFormat="1" applyFont="1" applyFill="1" applyBorder="1" applyAlignment="1">
      <alignment horizontal="right"/>
    </xf>
    <xf numFmtId="43" fontId="2" fillId="0" borderId="33" xfId="15" applyFont="1" applyBorder="1" applyAlignment="1">
      <alignment horizontal="right"/>
    </xf>
    <xf numFmtId="181" fontId="2" fillId="0" borderId="12" xfId="15" applyNumberFormat="1" applyFont="1" applyBorder="1" applyAlignment="1">
      <alignment horizontal="right"/>
    </xf>
    <xf numFmtId="181" fontId="6" fillId="2" borderId="19" xfId="15" applyNumberFormat="1" applyFont="1" applyFill="1" applyBorder="1" applyAlignment="1">
      <alignment horizontal="right"/>
    </xf>
    <xf numFmtId="43" fontId="2" fillId="0" borderId="34" xfId="15" applyFont="1" applyBorder="1" applyAlignment="1">
      <alignment horizontal="right"/>
    </xf>
    <xf numFmtId="181" fontId="2" fillId="0" borderId="10" xfId="15" applyNumberFormat="1" applyFont="1" applyBorder="1" applyAlignment="1">
      <alignment horizontal="right"/>
    </xf>
    <xf numFmtId="181" fontId="6" fillId="2" borderId="35" xfId="15" applyNumberFormat="1" applyFont="1" applyFill="1" applyBorder="1" applyAlignment="1">
      <alignment horizontal="right"/>
    </xf>
    <xf numFmtId="181" fontId="6" fillId="2" borderId="4" xfId="15" applyNumberFormat="1" applyFont="1" applyFill="1" applyBorder="1" applyAlignment="1">
      <alignment horizontal="right"/>
    </xf>
    <xf numFmtId="181" fontId="2" fillId="2" borderId="36" xfId="15" applyNumberFormat="1" applyFont="1" applyFill="1" applyBorder="1" applyAlignment="1">
      <alignment horizontal="right"/>
    </xf>
    <xf numFmtId="0" fontId="2" fillId="2" borderId="20" xfId="0" applyFont="1" applyFill="1" applyBorder="1" applyAlignment="1">
      <alignment/>
    </xf>
    <xf numFmtId="0" fontId="2" fillId="0" borderId="1" xfId="0" applyFont="1" applyBorder="1" applyAlignment="1">
      <alignment/>
    </xf>
    <xf numFmtId="0" fontId="2" fillId="2" borderId="2" xfId="0" applyFont="1" applyFill="1" applyBorder="1" applyAlignment="1">
      <alignment wrapText="1"/>
    </xf>
    <xf numFmtId="0" fontId="9" fillId="0" borderId="1" xfId="0" applyFont="1" applyBorder="1" applyAlignment="1">
      <alignment horizontal="left"/>
    </xf>
    <xf numFmtId="0" fontId="9" fillId="0" borderId="3" xfId="0" applyFont="1" applyBorder="1" applyAlignment="1">
      <alignment horizontal="left"/>
    </xf>
    <xf numFmtId="0" fontId="6" fillId="2" borderId="3" xfId="0" applyFont="1" applyFill="1" applyBorder="1" applyAlignment="1">
      <alignment wrapText="1"/>
    </xf>
    <xf numFmtId="0" fontId="6" fillId="2" borderId="3" xfId="0" applyFont="1" applyFill="1" applyBorder="1" applyAlignment="1">
      <alignment vertical="center" wrapText="1"/>
    </xf>
    <xf numFmtId="43" fontId="2" fillId="0" borderId="4" xfId="15" applyFont="1" applyBorder="1" applyAlignment="1">
      <alignment horizontal="center"/>
    </xf>
    <xf numFmtId="195" fontId="2" fillId="0" borderId="32" xfId="15" applyNumberFormat="1" applyFont="1" applyBorder="1" applyAlignment="1">
      <alignment horizontal="center"/>
    </xf>
    <xf numFmtId="181" fontId="2" fillId="2" borderId="37" xfId="15" applyNumberFormat="1" applyFont="1" applyFill="1" applyBorder="1" applyAlignment="1">
      <alignment horizontal="right"/>
    </xf>
    <xf numFmtId="191" fontId="2" fillId="2" borderId="4" xfId="15" applyNumberFormat="1" applyFont="1" applyFill="1" applyBorder="1" applyAlignment="1">
      <alignment horizontal="right"/>
    </xf>
    <xf numFmtId="181" fontId="6" fillId="2" borderId="1" xfId="15" applyNumberFormat="1" applyFont="1" applyFill="1" applyBorder="1" applyAlignment="1">
      <alignment horizontal="right"/>
    </xf>
    <xf numFmtId="43" fontId="2" fillId="2" borderId="38" xfId="15" applyFont="1" applyFill="1" applyBorder="1" applyAlignment="1">
      <alignment horizontal="right"/>
    </xf>
    <xf numFmtId="43" fontId="2" fillId="2" borderId="1" xfId="15" applyFont="1" applyFill="1" applyBorder="1" applyAlignment="1">
      <alignment horizontal="right"/>
    </xf>
    <xf numFmtId="0" fontId="6" fillId="2" borderId="20" xfId="0" applyFont="1" applyFill="1" applyBorder="1" applyAlignment="1">
      <alignment horizontal="right"/>
    </xf>
    <xf numFmtId="181" fontId="6" fillId="2" borderId="23" xfId="15" applyNumberFormat="1" applyFont="1" applyFill="1" applyBorder="1" applyAlignment="1">
      <alignment horizontal="right"/>
    </xf>
    <xf numFmtId="181" fontId="6" fillId="2" borderId="39" xfId="15" applyNumberFormat="1" applyFont="1" applyFill="1" applyBorder="1" applyAlignment="1">
      <alignment horizontal="right"/>
    </xf>
    <xf numFmtId="181" fontId="6" fillId="2" borderId="20" xfId="15" applyNumberFormat="1" applyFont="1" applyFill="1" applyBorder="1" applyAlignment="1">
      <alignment horizontal="right"/>
    </xf>
    <xf numFmtId="181" fontId="2" fillId="0" borderId="1" xfId="0" applyNumberFormat="1" applyFont="1" applyBorder="1" applyAlignment="1">
      <alignment/>
    </xf>
    <xf numFmtId="192" fontId="2" fillId="2" borderId="2" xfId="15" applyNumberFormat="1" applyFont="1" applyFill="1" applyBorder="1" applyAlignment="1">
      <alignment horizontal="right"/>
    </xf>
    <xf numFmtId="38" fontId="2" fillId="2" borderId="6" xfId="0" applyNumberFormat="1" applyFont="1" applyFill="1" applyBorder="1" applyAlignment="1">
      <alignment horizontal="right" wrapText="1"/>
    </xf>
    <xf numFmtId="181" fontId="2" fillId="2" borderId="6" xfId="15" applyNumberFormat="1" applyFont="1" applyFill="1" applyBorder="1" applyAlignment="1">
      <alignment horizontal="center" wrapText="1"/>
    </xf>
    <xf numFmtId="181" fontId="6" fillId="2" borderId="6" xfId="15" applyNumberFormat="1" applyFont="1" applyFill="1" applyBorder="1" applyAlignment="1">
      <alignment horizontal="center"/>
    </xf>
    <xf numFmtId="38" fontId="2" fillId="2" borderId="6" xfId="0" applyNumberFormat="1" applyFont="1" applyFill="1" applyBorder="1" applyAlignment="1">
      <alignment horizontal="center" wrapText="1"/>
    </xf>
    <xf numFmtId="192" fontId="2" fillId="2" borderId="15" xfId="0" applyNumberFormat="1" applyFont="1" applyFill="1" applyBorder="1" applyAlignment="1">
      <alignment horizontal="right" wrapText="1"/>
    </xf>
    <xf numFmtId="181" fontId="6" fillId="2" borderId="8" xfId="15" applyNumberFormat="1" applyFont="1" applyFill="1" applyBorder="1" applyAlignment="1">
      <alignment horizontal="right" wrapText="1"/>
    </xf>
    <xf numFmtId="43" fontId="2" fillId="2" borderId="7" xfId="15" applyFont="1" applyFill="1" applyBorder="1" applyAlignment="1">
      <alignment horizontal="right"/>
    </xf>
    <xf numFmtId="38" fontId="6" fillId="2" borderId="0" xfId="15" applyNumberFormat="1" applyFont="1" applyFill="1" applyAlignment="1">
      <alignment/>
    </xf>
    <xf numFmtId="38" fontId="6" fillId="2" borderId="0" xfId="0" applyNumberFormat="1" applyFont="1" applyFill="1" applyAlignment="1">
      <alignment/>
    </xf>
    <xf numFmtId="181" fontId="2" fillId="2" borderId="6" xfId="15" applyNumberFormat="1" applyFont="1" applyFill="1" applyBorder="1" applyAlignment="1">
      <alignment horizontal="right" wrapText="1"/>
    </xf>
    <xf numFmtId="181" fontId="2" fillId="2" borderId="1" xfId="15" applyNumberFormat="1" applyFont="1" applyFill="1" applyBorder="1" applyAlignment="1">
      <alignment horizontal="right" wrapText="1"/>
    </xf>
    <xf numFmtId="0" fontId="8" fillId="2" borderId="0" xfId="0" applyFont="1" applyFill="1" applyAlignment="1">
      <alignment/>
    </xf>
    <xf numFmtId="0" fontId="2" fillId="2" borderId="6" xfId="0" applyFont="1" applyFill="1" applyBorder="1" applyAlignment="1">
      <alignment/>
    </xf>
    <xf numFmtId="38" fontId="2" fillId="2" borderId="6" xfId="0" applyNumberFormat="1" applyFont="1" applyFill="1" applyBorder="1" applyAlignment="1">
      <alignment/>
    </xf>
    <xf numFmtId="37" fontId="2" fillId="2" borderId="6" xfId="0" applyNumberFormat="1" applyFont="1" applyFill="1" applyBorder="1" applyAlignment="1">
      <alignment/>
    </xf>
    <xf numFmtId="38" fontId="2" fillId="2" borderId="7" xfId="0" applyNumberFormat="1" applyFont="1" applyFill="1" applyBorder="1" applyAlignment="1">
      <alignment horizontal="right"/>
    </xf>
    <xf numFmtId="37" fontId="2" fillId="2" borderId="7" xfId="0" applyNumberFormat="1" applyFont="1" applyFill="1" applyBorder="1" applyAlignment="1">
      <alignment horizontal="right"/>
    </xf>
    <xf numFmtId="38" fontId="6" fillId="2" borderId="6" xfId="0" applyNumberFormat="1" applyFont="1" applyFill="1" applyBorder="1" applyAlignment="1">
      <alignment/>
    </xf>
    <xf numFmtId="38" fontId="6" fillId="2" borderId="6" xfId="15" applyNumberFormat="1" applyFont="1" applyFill="1" applyBorder="1" applyAlignment="1">
      <alignment/>
    </xf>
    <xf numFmtId="38" fontId="2" fillId="2" borderId="27" xfId="0" applyNumberFormat="1" applyFont="1" applyFill="1" applyBorder="1" applyAlignment="1">
      <alignment/>
    </xf>
    <xf numFmtId="38" fontId="2" fillId="2" borderId="27" xfId="15" applyNumberFormat="1" applyFont="1" applyFill="1" applyBorder="1" applyAlignment="1">
      <alignment/>
    </xf>
    <xf numFmtId="38" fontId="6" fillId="2" borderId="1" xfId="0" applyNumberFormat="1" applyFont="1" applyFill="1" applyBorder="1" applyAlignment="1">
      <alignment/>
    </xf>
    <xf numFmtId="38" fontId="6" fillId="2" borderId="14" xfId="15" applyNumberFormat="1" applyFont="1" applyFill="1" applyBorder="1" applyAlignment="1">
      <alignment/>
    </xf>
    <xf numFmtId="38" fontId="6" fillId="2" borderId="6" xfId="15" applyNumberFormat="1" applyFont="1" applyFill="1" applyBorder="1" applyAlignment="1">
      <alignment horizontal="right"/>
    </xf>
    <xf numFmtId="38" fontId="2" fillId="2" borderId="1" xfId="0" applyNumberFormat="1" applyFont="1" applyFill="1" applyBorder="1" applyAlignment="1">
      <alignment/>
    </xf>
    <xf numFmtId="38" fontId="2" fillId="2" borderId="6" xfId="15" applyNumberFormat="1" applyFont="1" applyFill="1" applyBorder="1" applyAlignment="1">
      <alignment/>
    </xf>
    <xf numFmtId="37" fontId="2" fillId="2" borderId="6" xfId="15" applyNumberFormat="1" applyFont="1" applyFill="1" applyBorder="1" applyAlignment="1">
      <alignment/>
    </xf>
    <xf numFmtId="0" fontId="12" fillId="0" borderId="0" xfId="0" applyFont="1" applyBorder="1" applyAlignment="1">
      <alignment/>
    </xf>
    <xf numFmtId="0" fontId="3" fillId="0" borderId="0" xfId="0" applyNumberFormat="1" applyFont="1" applyAlignment="1">
      <alignment horizontal="center"/>
    </xf>
    <xf numFmtId="0" fontId="3" fillId="0" borderId="0" xfId="0" applyFont="1" applyAlignment="1">
      <alignment horizontal="left"/>
    </xf>
    <xf numFmtId="0" fontId="4" fillId="0" borderId="0" xfId="0" applyFont="1" applyAlignment="1">
      <alignment horizontal="left"/>
    </xf>
    <xf numFmtId="0" fontId="4" fillId="0" borderId="0" xfId="0" applyFont="1" applyAlignment="1">
      <alignment/>
    </xf>
    <xf numFmtId="0" fontId="3" fillId="0" borderId="0" xfId="0" applyFont="1" applyAlignment="1">
      <alignment horizontal="center"/>
    </xf>
    <xf numFmtId="0" fontId="3" fillId="0" borderId="0" xfId="0" applyFont="1" applyAlignment="1">
      <alignment/>
    </xf>
    <xf numFmtId="0" fontId="13" fillId="0" borderId="0" xfId="0" applyNumberFormat="1" applyFont="1" applyAlignment="1">
      <alignment horizontal="center"/>
    </xf>
    <xf numFmtId="0" fontId="14" fillId="0" borderId="0" xfId="0" applyNumberFormat="1" applyFont="1" applyAlignment="1">
      <alignment horizontal="center"/>
    </xf>
    <xf numFmtId="0" fontId="15" fillId="0" borderId="0" xfId="0" applyNumberFormat="1" applyFont="1" applyAlignment="1">
      <alignment horizontal="center"/>
    </xf>
    <xf numFmtId="0" fontId="0" fillId="0" borderId="0" xfId="0" applyAlignment="1">
      <alignment vertical="center" wrapText="1"/>
    </xf>
    <xf numFmtId="0" fontId="2" fillId="2" borderId="14" xfId="0" applyFont="1" applyFill="1" applyBorder="1" applyAlignment="1">
      <alignment horizontal="center" vertical="center" wrapText="1"/>
    </xf>
    <xf numFmtId="181" fontId="2" fillId="2" borderId="35" xfId="15" applyNumberFormat="1" applyFont="1" applyFill="1" applyBorder="1" applyAlignment="1">
      <alignment horizontal="right"/>
    </xf>
    <xf numFmtId="181" fontId="2" fillId="2" borderId="25" xfId="15" applyNumberFormat="1" applyFont="1" applyFill="1" applyBorder="1" applyAlignment="1">
      <alignment horizontal="right"/>
    </xf>
    <xf numFmtId="38" fontId="6" fillId="2" borderId="23" xfId="0" applyNumberFormat="1" applyFont="1" applyFill="1" applyBorder="1" applyAlignment="1">
      <alignment/>
    </xf>
    <xf numFmtId="38" fontId="6" fillId="2" borderId="7" xfId="15" applyNumberFormat="1" applyFont="1" applyFill="1" applyBorder="1" applyAlignment="1">
      <alignment/>
    </xf>
    <xf numFmtId="0" fontId="16" fillId="0" borderId="0" xfId="0" applyNumberFormat="1" applyFont="1" applyAlignment="1">
      <alignment horizontal="center"/>
    </xf>
    <xf numFmtId="0" fontId="16" fillId="0" borderId="0" xfId="0" applyFont="1" applyAlignment="1">
      <alignment horizontal="left"/>
    </xf>
    <xf numFmtId="0" fontId="17" fillId="0" borderId="0" xfId="0" applyFont="1" applyAlignment="1">
      <alignment wrapText="1"/>
    </xf>
    <xf numFmtId="0" fontId="17" fillId="0" borderId="0" xfId="0" applyFont="1" applyAlignment="1">
      <alignment horizontal="left"/>
    </xf>
    <xf numFmtId="0" fontId="17" fillId="0" borderId="0" xfId="0" applyFont="1" applyAlignment="1">
      <alignment horizontal="left" wrapText="1"/>
    </xf>
    <xf numFmtId="0" fontId="17" fillId="0" borderId="16" xfId="0" applyFont="1" applyBorder="1" applyAlignment="1">
      <alignment horizontal="left"/>
    </xf>
    <xf numFmtId="0" fontId="17" fillId="0" borderId="16" xfId="0" applyFont="1" applyBorder="1" applyAlignment="1">
      <alignment horizontal="right"/>
    </xf>
    <xf numFmtId="181" fontId="16" fillId="0" borderId="16" xfId="15" applyNumberFormat="1" applyFont="1" applyBorder="1" applyAlignment="1">
      <alignment horizontal="right"/>
    </xf>
    <xf numFmtId="0" fontId="19" fillId="0" borderId="0" xfId="0" applyFont="1" applyAlignment="1">
      <alignment horizontal="left"/>
    </xf>
    <xf numFmtId="181" fontId="16" fillId="0" borderId="0" xfId="15" applyNumberFormat="1" applyFont="1" applyAlignment="1">
      <alignment horizontal="right"/>
    </xf>
    <xf numFmtId="181" fontId="17" fillId="0" borderId="0" xfId="15" applyNumberFormat="1" applyFont="1" applyAlignment="1">
      <alignment horizontal="right"/>
    </xf>
    <xf numFmtId="0" fontId="17" fillId="0" borderId="0" xfId="0" applyFont="1" applyAlignment="1">
      <alignment/>
    </xf>
    <xf numFmtId="0" fontId="16" fillId="0" borderId="0" xfId="0" applyNumberFormat="1" applyFont="1" applyBorder="1" applyAlignment="1">
      <alignment horizontal="center" vertical="top" wrapText="1"/>
    </xf>
    <xf numFmtId="0" fontId="17" fillId="0" borderId="32" xfId="0" applyFont="1" applyBorder="1" applyAlignment="1">
      <alignment horizontal="center"/>
    </xf>
    <xf numFmtId="0" fontId="17" fillId="0" borderId="3" xfId="0" applyFont="1" applyBorder="1" applyAlignment="1">
      <alignment horizontal="center"/>
    </xf>
    <xf numFmtId="0" fontId="16" fillId="0" borderId="0" xfId="15" applyNumberFormat="1" applyFont="1" applyBorder="1" applyAlignment="1" quotePrefix="1">
      <alignment horizontal="right" vertical="top" wrapText="1"/>
    </xf>
    <xf numFmtId="0" fontId="6" fillId="0" borderId="1" xfId="0" applyFont="1" applyBorder="1" applyAlignment="1">
      <alignment horizontal="center" vertical="center" wrapText="1"/>
    </xf>
    <xf numFmtId="0" fontId="6" fillId="0" borderId="3" xfId="0" applyFont="1" applyBorder="1" applyAlignment="1">
      <alignment horizontal="center" vertical="center" wrapText="1"/>
    </xf>
    <xf numFmtId="0" fontId="6" fillId="0" borderId="23" xfId="0" applyFont="1" applyBorder="1" applyAlignment="1">
      <alignment horizontal="center" vertical="center" wrapText="1"/>
    </xf>
    <xf numFmtId="0" fontId="16" fillId="0" borderId="40" xfId="15" applyNumberFormat="1" applyFont="1" applyBorder="1" applyAlignment="1" quotePrefix="1">
      <alignment horizontal="right" vertical="top" wrapText="1"/>
    </xf>
    <xf numFmtId="0" fontId="16" fillId="0" borderId="1" xfId="15" applyNumberFormat="1" applyFont="1" applyBorder="1" applyAlignment="1" quotePrefix="1">
      <alignment horizontal="right" vertical="top" wrapText="1"/>
    </xf>
    <xf numFmtId="0" fontId="16" fillId="0" borderId="40" xfId="15" applyNumberFormat="1" applyFont="1" applyBorder="1" applyAlignment="1">
      <alignment horizontal="right" vertical="top" wrapText="1"/>
    </xf>
    <xf numFmtId="0" fontId="17" fillId="0" borderId="4" xfId="0" applyFont="1" applyBorder="1" applyAlignment="1">
      <alignment horizontal="center"/>
    </xf>
    <xf numFmtId="43" fontId="16" fillId="0" borderId="41" xfId="15" applyFont="1" applyBorder="1" applyAlignment="1">
      <alignment horizontal="right" vertical="top" wrapText="1"/>
    </xf>
    <xf numFmtId="43" fontId="16" fillId="0" borderId="42" xfId="15" applyFont="1" applyBorder="1" applyAlignment="1">
      <alignment horizontal="right" vertical="top" wrapText="1"/>
    </xf>
    <xf numFmtId="43" fontId="16" fillId="0" borderId="2" xfId="15" applyFont="1" applyBorder="1" applyAlignment="1">
      <alignment horizontal="right" vertical="top" wrapText="1"/>
    </xf>
    <xf numFmtId="0" fontId="16" fillId="0" borderId="0" xfId="0" applyNumberFormat="1" applyFont="1" applyBorder="1" applyAlignment="1">
      <alignment horizontal="center"/>
    </xf>
    <xf numFmtId="0" fontId="17" fillId="2" borderId="38" xfId="0" applyFont="1" applyFill="1" applyBorder="1" applyAlignment="1">
      <alignment vertical="top" wrapText="1"/>
    </xf>
    <xf numFmtId="0" fontId="17" fillId="2" borderId="32" xfId="0" applyFont="1" applyFill="1" applyBorder="1" applyAlignment="1">
      <alignment vertical="top" wrapText="1"/>
    </xf>
    <xf numFmtId="38" fontId="17" fillId="0" borderId="0" xfId="0" applyNumberFormat="1" applyFont="1" applyBorder="1" applyAlignment="1">
      <alignment vertical="top" wrapText="1"/>
    </xf>
    <xf numFmtId="38" fontId="17" fillId="2" borderId="22" xfId="0" applyNumberFormat="1" applyFont="1" applyFill="1" applyBorder="1" applyAlignment="1">
      <alignment horizontal="right" vertical="top" wrapText="1"/>
    </xf>
    <xf numFmtId="38" fontId="17" fillId="2" borderId="1" xfId="0" applyNumberFormat="1" applyFont="1" applyFill="1" applyBorder="1" applyAlignment="1">
      <alignment horizontal="right" vertical="top" wrapText="1"/>
    </xf>
    <xf numFmtId="0" fontId="17" fillId="2" borderId="2" xfId="0" applyFont="1" applyFill="1" applyBorder="1" applyAlignment="1">
      <alignment vertical="top" wrapText="1"/>
    </xf>
    <xf numFmtId="0" fontId="17" fillId="2" borderId="4" xfId="0" applyFont="1" applyFill="1" applyBorder="1" applyAlignment="1">
      <alignment vertical="top" wrapText="1"/>
    </xf>
    <xf numFmtId="38" fontId="17" fillId="2" borderId="41" xfId="0" applyNumberFormat="1" applyFont="1" applyFill="1" applyBorder="1" applyAlignment="1">
      <alignment vertical="top" wrapText="1"/>
    </xf>
    <xf numFmtId="38" fontId="17" fillId="2" borderId="42" xfId="0" applyNumberFormat="1" applyFont="1" applyFill="1" applyBorder="1" applyAlignment="1">
      <alignment horizontal="right" vertical="top" wrapText="1"/>
    </xf>
    <xf numFmtId="38" fontId="17" fillId="2" borderId="2" xfId="0" applyNumberFormat="1" applyFont="1" applyFill="1" applyBorder="1" applyAlignment="1">
      <alignment horizontal="right" vertical="top" wrapText="1"/>
    </xf>
    <xf numFmtId="0" fontId="16" fillId="0" borderId="0" xfId="0" applyFont="1" applyAlignment="1">
      <alignment horizontal="center"/>
    </xf>
    <xf numFmtId="0" fontId="16" fillId="2" borderId="0" xfId="0" applyFont="1" applyFill="1" applyAlignment="1">
      <alignment horizontal="left"/>
    </xf>
    <xf numFmtId="0" fontId="17" fillId="2" borderId="0" xfId="0" applyFont="1" applyFill="1" applyAlignment="1">
      <alignment/>
    </xf>
    <xf numFmtId="43" fontId="17" fillId="2" borderId="0" xfId="15" applyFont="1" applyFill="1" applyBorder="1" applyAlignment="1">
      <alignment horizontal="center" vertical="top" wrapText="1"/>
    </xf>
    <xf numFmtId="0" fontId="17" fillId="2" borderId="0" xfId="0" applyFont="1" applyFill="1" applyBorder="1" applyAlignment="1">
      <alignment horizontal="center" vertical="top" wrapText="1"/>
    </xf>
    <xf numFmtId="43" fontId="17" fillId="2" borderId="0" xfId="15" applyFont="1" applyFill="1" applyBorder="1" applyAlignment="1">
      <alignment horizontal="right" vertical="top" wrapText="1"/>
    </xf>
    <xf numFmtId="0" fontId="17" fillId="2" borderId="0" xfId="0" applyFont="1" applyFill="1" applyBorder="1" applyAlignment="1">
      <alignment horizontal="right" vertical="top" wrapText="1"/>
    </xf>
    <xf numFmtId="0" fontId="16" fillId="2" borderId="0" xfId="0" applyNumberFormat="1" applyFont="1" applyFill="1" applyAlignment="1">
      <alignment horizontal="center"/>
    </xf>
    <xf numFmtId="0" fontId="17" fillId="2" borderId="43" xfId="0" applyFont="1" applyFill="1" applyBorder="1" applyAlignment="1">
      <alignment horizontal="left"/>
    </xf>
    <xf numFmtId="0" fontId="17" fillId="2" borderId="30" xfId="0" applyFont="1" applyFill="1" applyBorder="1" applyAlignment="1">
      <alignment horizontal="left"/>
    </xf>
    <xf numFmtId="0" fontId="16" fillId="2" borderId="28" xfId="0" applyFont="1" applyFill="1" applyBorder="1" applyAlignment="1">
      <alignment vertical="top" wrapText="1"/>
    </xf>
    <xf numFmtId="0" fontId="16" fillId="2" borderId="27" xfId="0" applyFont="1" applyFill="1" applyBorder="1" applyAlignment="1">
      <alignment horizontal="right" vertical="top" wrapText="1"/>
    </xf>
    <xf numFmtId="0" fontId="17" fillId="2" borderId="0" xfId="0" applyFont="1" applyFill="1" applyBorder="1" applyAlignment="1">
      <alignment/>
    </xf>
    <xf numFmtId="0" fontId="16" fillId="2" borderId="0" xfId="0" applyNumberFormat="1" applyFont="1" applyFill="1" applyBorder="1" applyAlignment="1">
      <alignment horizontal="center" vertical="top" wrapText="1"/>
    </xf>
    <xf numFmtId="0" fontId="17" fillId="2" borderId="38" xfId="0" applyFont="1" applyFill="1" applyBorder="1" applyAlignment="1">
      <alignment horizontal="left"/>
    </xf>
    <xf numFmtId="0" fontId="17" fillId="2" borderId="44" xfId="0" applyFont="1" applyFill="1" applyBorder="1" applyAlignment="1">
      <alignment horizontal="left"/>
    </xf>
    <xf numFmtId="38" fontId="17" fillId="2" borderId="32" xfId="0" applyNumberFormat="1" applyFont="1" applyFill="1" applyBorder="1" applyAlignment="1">
      <alignment vertical="top" wrapText="1"/>
    </xf>
    <xf numFmtId="38" fontId="17" fillId="2" borderId="6" xfId="0" applyNumberFormat="1" applyFont="1" applyFill="1" applyBorder="1" applyAlignment="1">
      <alignment horizontal="right"/>
    </xf>
    <xf numFmtId="0" fontId="20" fillId="0" borderId="0" xfId="0" applyFont="1" applyFill="1" applyBorder="1" applyAlignment="1">
      <alignment/>
    </xf>
    <xf numFmtId="0" fontId="21" fillId="0" borderId="0" xfId="0" applyFont="1" applyFill="1" applyBorder="1" applyAlignment="1">
      <alignment horizontal="center"/>
    </xf>
    <xf numFmtId="0" fontId="17" fillId="2" borderId="41" xfId="0" applyFont="1" applyFill="1" applyBorder="1" applyAlignment="1">
      <alignment vertical="top" wrapText="1"/>
    </xf>
    <xf numFmtId="38" fontId="17" fillId="2" borderId="4" xfId="0" applyNumberFormat="1" applyFont="1" applyFill="1" applyBorder="1" applyAlignment="1">
      <alignment/>
    </xf>
    <xf numFmtId="38" fontId="17" fillId="2" borderId="15" xfId="0" applyNumberFormat="1" applyFont="1" applyFill="1" applyBorder="1" applyAlignment="1">
      <alignment horizontal="right"/>
    </xf>
    <xf numFmtId="0" fontId="22" fillId="0" borderId="0" xfId="0" applyFont="1" applyFill="1" applyBorder="1" applyAlignment="1">
      <alignment/>
    </xf>
    <xf numFmtId="181" fontId="22" fillId="0" borderId="0" xfId="15" applyNumberFormat="1" applyFont="1" applyFill="1" applyBorder="1" applyAlignment="1">
      <alignment/>
    </xf>
    <xf numFmtId="0" fontId="23" fillId="0" borderId="0" xfId="0" applyFont="1" applyAlignment="1">
      <alignment horizontal="left" wrapText="1"/>
    </xf>
    <xf numFmtId="0" fontId="17" fillId="0" borderId="0" xfId="0" applyFont="1" applyBorder="1" applyAlignment="1">
      <alignment horizontal="left"/>
    </xf>
    <xf numFmtId="0" fontId="16" fillId="0" borderId="0" xfId="0" applyNumberFormat="1" applyFont="1" applyFill="1" applyAlignment="1">
      <alignment horizontal="center"/>
    </xf>
    <xf numFmtId="0" fontId="17" fillId="0" borderId="44" xfId="0" applyFont="1" applyFill="1" applyBorder="1" applyAlignment="1">
      <alignment horizontal="center"/>
    </xf>
    <xf numFmtId="0" fontId="17" fillId="0" borderId="0" xfId="0" applyFont="1" applyFill="1" applyAlignment="1">
      <alignment horizontal="left"/>
    </xf>
    <xf numFmtId="0" fontId="17" fillId="0" borderId="0" xfId="0" applyFont="1" applyFill="1" applyBorder="1" applyAlignment="1">
      <alignment horizontal="center"/>
    </xf>
    <xf numFmtId="189" fontId="16" fillId="0" borderId="14" xfId="0" applyNumberFormat="1" applyFont="1" applyFill="1" applyBorder="1" applyAlignment="1">
      <alignment horizontal="right" vertical="top" wrapText="1"/>
    </xf>
    <xf numFmtId="0" fontId="17" fillId="0" borderId="41" xfId="0" applyFont="1" applyFill="1" applyBorder="1" applyAlignment="1">
      <alignment horizontal="center"/>
    </xf>
    <xf numFmtId="0" fontId="16" fillId="0" borderId="15" xfId="0" applyFont="1" applyFill="1" applyBorder="1" applyAlignment="1">
      <alignment horizontal="right" vertical="top" wrapText="1"/>
    </xf>
    <xf numFmtId="0" fontId="16" fillId="0" borderId="42" xfId="0" applyFont="1" applyFill="1" applyBorder="1" applyAlignment="1">
      <alignment horizontal="right" vertical="top" wrapText="1"/>
    </xf>
    <xf numFmtId="0" fontId="17" fillId="2" borderId="44" xfId="0" applyFont="1" applyFill="1" applyBorder="1" applyAlignment="1">
      <alignment vertical="top" wrapText="1"/>
    </xf>
    <xf numFmtId="181" fontId="17" fillId="2" borderId="14" xfId="15" applyNumberFormat="1" applyFont="1" applyFill="1" applyBorder="1" applyAlignment="1">
      <alignment horizontal="right" vertical="top" wrapText="1"/>
    </xf>
    <xf numFmtId="181" fontId="17" fillId="2" borderId="40" xfId="15" applyNumberFormat="1" applyFont="1" applyFill="1" applyBorder="1" applyAlignment="1">
      <alignment horizontal="right" vertical="top" wrapText="1"/>
    </xf>
    <xf numFmtId="181" fontId="17" fillId="2" borderId="15" xfId="15" applyNumberFormat="1" applyFont="1" applyFill="1" applyBorder="1" applyAlignment="1">
      <alignment horizontal="right" vertical="top" wrapText="1"/>
    </xf>
    <xf numFmtId="181" fontId="17" fillId="2" borderId="42" xfId="15" applyNumberFormat="1" applyFont="1" applyFill="1" applyBorder="1" applyAlignment="1">
      <alignment horizontal="right" vertical="top" wrapText="1"/>
    </xf>
    <xf numFmtId="0" fontId="17" fillId="2" borderId="0" xfId="0" applyFont="1" applyFill="1" applyAlignment="1">
      <alignment horizontal="left" vertical="top" wrapText="1"/>
    </xf>
    <xf numFmtId="0" fontId="17" fillId="2" borderId="0" xfId="0" applyFont="1" applyFill="1" applyAlignment="1">
      <alignment horizontal="left"/>
    </xf>
    <xf numFmtId="0" fontId="17" fillId="0" borderId="38" xfId="0" applyFont="1" applyBorder="1" applyAlignment="1">
      <alignment horizontal="left" vertical="top" wrapText="1"/>
    </xf>
    <xf numFmtId="0" fontId="17" fillId="0" borderId="32" xfId="0" applyFont="1" applyBorder="1" applyAlignment="1">
      <alignment horizontal="left" vertical="top" wrapText="1"/>
    </xf>
    <xf numFmtId="0" fontId="17" fillId="0" borderId="0" xfId="0" applyFont="1" applyBorder="1" applyAlignment="1">
      <alignment horizontal="left" vertical="top" wrapText="1"/>
    </xf>
    <xf numFmtId="0" fontId="17" fillId="0" borderId="22" xfId="0" applyFont="1" applyBorder="1" applyAlignment="1">
      <alignment horizontal="right" vertical="top" wrapText="1"/>
    </xf>
    <xf numFmtId="0" fontId="17" fillId="0" borderId="0" xfId="0" applyFont="1" applyBorder="1" applyAlignment="1">
      <alignment horizontal="right" vertical="top" wrapText="1"/>
    </xf>
    <xf numFmtId="0" fontId="17" fillId="0" borderId="1" xfId="0" applyFont="1" applyBorder="1" applyAlignment="1">
      <alignment horizontal="left" vertical="top" wrapText="1"/>
    </xf>
    <xf numFmtId="0" fontId="17" fillId="0" borderId="3" xfId="0" applyFont="1" applyBorder="1" applyAlignment="1">
      <alignment horizontal="left" vertical="top" wrapText="1"/>
    </xf>
    <xf numFmtId="38" fontId="17" fillId="2" borderId="0" xfId="0" applyNumberFormat="1" applyFont="1" applyFill="1" applyBorder="1" applyAlignment="1">
      <alignment horizontal="right" vertical="top" wrapText="1"/>
    </xf>
    <xf numFmtId="0" fontId="17" fillId="2" borderId="22" xfId="0" applyFont="1" applyFill="1" applyBorder="1" applyAlignment="1">
      <alignment horizontal="right" vertical="top" wrapText="1"/>
    </xf>
    <xf numFmtId="38" fontId="17" fillId="0" borderId="22" xfId="0" applyNumberFormat="1" applyFont="1" applyBorder="1" applyAlignment="1">
      <alignment horizontal="right" vertical="top" wrapText="1"/>
    </xf>
    <xf numFmtId="0" fontId="17" fillId="0" borderId="2" xfId="0" applyFont="1" applyBorder="1" applyAlignment="1">
      <alignment horizontal="right" vertical="top" wrapText="1"/>
    </xf>
    <xf numFmtId="0" fontId="17" fillId="0" borderId="4" xfId="0" applyFont="1" applyBorder="1" applyAlignment="1">
      <alignment horizontal="right" vertical="top" wrapText="1"/>
    </xf>
    <xf numFmtId="0" fontId="17" fillId="0" borderId="41" xfId="0" applyFont="1" applyBorder="1" applyAlignment="1">
      <alignment horizontal="right" vertical="top" wrapText="1"/>
    </xf>
    <xf numFmtId="0" fontId="17" fillId="0" borderId="42" xfId="0" applyFont="1" applyBorder="1" applyAlignment="1">
      <alignment horizontal="right" vertical="top" wrapText="1"/>
    </xf>
    <xf numFmtId="0" fontId="17" fillId="0" borderId="0" xfId="0" applyFont="1" applyAlignment="1">
      <alignment horizontal="center"/>
    </xf>
    <xf numFmtId="38" fontId="17" fillId="2" borderId="0" xfId="0" applyNumberFormat="1" applyFont="1" applyFill="1" applyBorder="1" applyAlignment="1">
      <alignment/>
    </xf>
    <xf numFmtId="0" fontId="17" fillId="2" borderId="0" xfId="0" applyNumberFormat="1" applyFont="1" applyFill="1" applyAlignment="1">
      <alignment horizontal="center" vertical="top"/>
    </xf>
    <xf numFmtId="0" fontId="17" fillId="2" borderId="0" xfId="0" applyNumberFormat="1" applyFont="1" applyFill="1" applyAlignment="1">
      <alignment horizontal="center"/>
    </xf>
    <xf numFmtId="0" fontId="22" fillId="0" borderId="0" xfId="0" applyFont="1" applyFill="1" applyAlignment="1">
      <alignment horizontal="left"/>
    </xf>
    <xf numFmtId="0" fontId="17" fillId="0" borderId="0" xfId="0" applyFont="1" applyFill="1" applyAlignment="1">
      <alignment horizontal="left" wrapText="1"/>
    </xf>
    <xf numFmtId="0" fontId="9" fillId="2" borderId="1" xfId="0" applyFont="1" applyFill="1" applyBorder="1" applyAlignment="1">
      <alignment horizontal="left" wrapText="1"/>
    </xf>
    <xf numFmtId="0" fontId="9" fillId="2" borderId="3" xfId="0" applyFont="1" applyFill="1" applyBorder="1" applyAlignment="1">
      <alignment horizontal="left" wrapText="1"/>
    </xf>
    <xf numFmtId="0" fontId="24" fillId="0" borderId="0" xfId="0" applyFont="1" applyFill="1" applyAlignment="1">
      <alignment horizontal="left" wrapText="1"/>
    </xf>
    <xf numFmtId="38" fontId="17" fillId="0" borderId="0" xfId="0" applyNumberFormat="1" applyFont="1" applyBorder="1" applyAlignment="1">
      <alignment/>
    </xf>
    <xf numFmtId="0" fontId="17" fillId="0" borderId="0" xfId="0" applyNumberFormat="1" applyFont="1" applyAlignment="1">
      <alignment horizontal="center"/>
    </xf>
    <xf numFmtId="0" fontId="17" fillId="0" borderId="44" xfId="0" applyFont="1" applyBorder="1" applyAlignment="1">
      <alignment horizontal="center"/>
    </xf>
    <xf numFmtId="43" fontId="16" fillId="0" borderId="32" xfId="15" applyFont="1" applyBorder="1" applyAlignment="1">
      <alignment vertical="top" wrapText="1"/>
    </xf>
    <xf numFmtId="43" fontId="16" fillId="0" borderId="14" xfId="15" applyFont="1" applyBorder="1" applyAlignment="1">
      <alignment horizontal="right" vertical="top" wrapText="1"/>
    </xf>
    <xf numFmtId="0" fontId="17" fillId="0" borderId="0" xfId="0" applyFont="1" applyBorder="1" applyAlignment="1">
      <alignment/>
    </xf>
    <xf numFmtId="0" fontId="17" fillId="0" borderId="41" xfId="0" applyFont="1" applyBorder="1" applyAlignment="1">
      <alignment horizontal="center"/>
    </xf>
    <xf numFmtId="43" fontId="16" fillId="0" borderId="4" xfId="15" applyFont="1" applyBorder="1" applyAlignment="1">
      <alignment vertical="top" wrapText="1"/>
    </xf>
    <xf numFmtId="43" fontId="16" fillId="0" borderId="15" xfId="15" applyFont="1" applyBorder="1" applyAlignment="1">
      <alignment horizontal="right" vertical="top" wrapText="1"/>
    </xf>
    <xf numFmtId="0" fontId="16" fillId="0" borderId="38" xfId="0" applyFont="1" applyBorder="1" applyAlignment="1">
      <alignment vertical="top" wrapText="1"/>
    </xf>
    <xf numFmtId="0" fontId="16" fillId="0" borderId="44" xfId="0" applyFont="1" applyBorder="1" applyAlignment="1">
      <alignment vertical="top" wrapText="1"/>
    </xf>
    <xf numFmtId="0" fontId="17" fillId="0" borderId="32" xfId="0" applyFont="1" applyBorder="1" applyAlignment="1">
      <alignment horizontal="left"/>
    </xf>
    <xf numFmtId="38" fontId="17" fillId="2" borderId="14" xfId="0" applyNumberFormat="1" applyFont="1" applyFill="1" applyBorder="1" applyAlignment="1">
      <alignment vertical="top" wrapText="1"/>
    </xf>
    <xf numFmtId="0" fontId="17" fillId="0" borderId="1" xfId="0" applyFont="1" applyBorder="1" applyAlignment="1">
      <alignment horizontal="left"/>
    </xf>
    <xf numFmtId="0" fontId="17" fillId="0" borderId="3" xfId="0" applyFont="1" applyBorder="1" applyAlignment="1">
      <alignment horizontal="left"/>
    </xf>
    <xf numFmtId="38" fontId="17" fillId="2" borderId="6" xfId="0" applyNumberFormat="1" applyFont="1" applyFill="1" applyBorder="1" applyAlignment="1">
      <alignment vertical="top" wrapText="1"/>
    </xf>
    <xf numFmtId="0" fontId="16" fillId="0" borderId="1" xfId="0" applyFont="1" applyBorder="1" applyAlignment="1">
      <alignment vertical="top" wrapText="1"/>
    </xf>
    <xf numFmtId="0" fontId="16" fillId="0" borderId="0" xfId="0" applyFont="1" applyBorder="1" applyAlignment="1">
      <alignment vertical="top" wrapText="1"/>
    </xf>
    <xf numFmtId="38" fontId="17" fillId="0" borderId="3" xfId="0" applyNumberFormat="1" applyFont="1" applyBorder="1" applyAlignment="1">
      <alignment vertical="top" wrapText="1"/>
    </xf>
    <xf numFmtId="0" fontId="16" fillId="0" borderId="2" xfId="0" applyFont="1" applyBorder="1" applyAlignment="1">
      <alignment vertical="top" wrapText="1"/>
    </xf>
    <xf numFmtId="0" fontId="16" fillId="0" borderId="41" xfId="0" applyFont="1" applyBorder="1" applyAlignment="1">
      <alignment vertical="top" wrapText="1"/>
    </xf>
    <xf numFmtId="38" fontId="17" fillId="0" borderId="4" xfId="0" applyNumberFormat="1" applyFont="1" applyBorder="1" applyAlignment="1">
      <alignment vertical="top" wrapText="1"/>
    </xf>
    <xf numFmtId="38" fontId="17" fillId="2" borderId="27" xfId="0" applyNumberFormat="1" applyFont="1" applyFill="1" applyBorder="1" applyAlignment="1">
      <alignment vertical="top" wrapText="1"/>
    </xf>
    <xf numFmtId="0" fontId="17" fillId="0" borderId="0" xfId="0" applyFont="1" applyFill="1" applyAlignment="1">
      <alignment/>
    </xf>
    <xf numFmtId="0" fontId="16" fillId="0" borderId="0" xfId="0" applyFont="1" applyFill="1" applyAlignment="1">
      <alignment horizontal="right"/>
    </xf>
    <xf numFmtId="0" fontId="16" fillId="0" borderId="0" xfId="0" applyFont="1" applyFill="1" applyAlignment="1">
      <alignment horizontal="center"/>
    </xf>
    <xf numFmtId="0" fontId="25" fillId="0" borderId="0" xfId="0" applyFont="1" applyFill="1" applyAlignment="1">
      <alignment horizontal="center"/>
    </xf>
    <xf numFmtId="0" fontId="25" fillId="0" borderId="0" xfId="0" applyFont="1" applyFill="1" applyAlignment="1">
      <alignment horizontal="right"/>
    </xf>
    <xf numFmtId="0" fontId="16" fillId="0" borderId="0" xfId="0" applyFont="1" applyFill="1" applyAlignment="1" quotePrefix="1">
      <alignment horizontal="center"/>
    </xf>
    <xf numFmtId="0" fontId="17" fillId="2" borderId="0" xfId="0" applyFont="1" applyFill="1" applyAlignment="1">
      <alignment horizontal="left" indent="1"/>
    </xf>
    <xf numFmtId="0" fontId="17" fillId="2" borderId="0" xfId="0" applyFont="1" applyFill="1" applyAlignment="1">
      <alignment horizontal="center"/>
    </xf>
    <xf numFmtId="181" fontId="17" fillId="2" borderId="0" xfId="15" applyNumberFormat="1" applyFont="1" applyFill="1" applyAlignment="1">
      <alignment/>
    </xf>
    <xf numFmtId="0" fontId="16" fillId="0" borderId="14" xfId="15" applyNumberFormat="1" applyFont="1" applyBorder="1" applyAlignment="1" quotePrefix="1">
      <alignment horizontal="right" vertical="top" wrapText="1"/>
    </xf>
    <xf numFmtId="0" fontId="16" fillId="0" borderId="32" xfId="0" applyFont="1" applyBorder="1" applyAlignment="1">
      <alignment vertical="top" wrapText="1"/>
    </xf>
    <xf numFmtId="0" fontId="16" fillId="0" borderId="6" xfId="0" applyFont="1" applyBorder="1" applyAlignment="1">
      <alignment vertical="top" wrapText="1"/>
    </xf>
    <xf numFmtId="38" fontId="17" fillId="2" borderId="14" xfId="0" applyNumberFormat="1" applyFont="1" applyFill="1" applyBorder="1" applyAlignment="1">
      <alignment vertical="center" wrapText="1"/>
    </xf>
    <xf numFmtId="0" fontId="16" fillId="0" borderId="14" xfId="0" applyFont="1" applyBorder="1" applyAlignment="1">
      <alignment vertical="top" wrapText="1"/>
    </xf>
    <xf numFmtId="38" fontId="17" fillId="0" borderId="14" xfId="0" applyNumberFormat="1" applyFont="1" applyBorder="1" applyAlignment="1">
      <alignment horizontal="right" vertical="center" wrapText="1"/>
    </xf>
    <xf numFmtId="0" fontId="17" fillId="0" borderId="1" xfId="0" applyFont="1" applyBorder="1" applyAlignment="1">
      <alignment vertical="top" wrapText="1"/>
    </xf>
    <xf numFmtId="0" fontId="17" fillId="0" borderId="3" xfId="0" applyFont="1" applyBorder="1" applyAlignment="1">
      <alignment vertical="top" wrapText="1"/>
    </xf>
    <xf numFmtId="38" fontId="17" fillId="2" borderId="6" xfId="0" applyNumberFormat="1" applyFont="1" applyFill="1" applyBorder="1" applyAlignment="1">
      <alignment vertical="center" wrapText="1"/>
    </xf>
    <xf numFmtId="38" fontId="17" fillId="2" borderId="6" xfId="0" applyNumberFormat="1" applyFont="1" applyFill="1" applyBorder="1" applyAlignment="1">
      <alignment horizontal="right" vertical="top" wrapText="1"/>
    </xf>
    <xf numFmtId="38" fontId="17" fillId="0" borderId="6" xfId="0" applyNumberFormat="1" applyFont="1" applyBorder="1" applyAlignment="1">
      <alignment horizontal="right" vertical="center" wrapText="1"/>
    </xf>
    <xf numFmtId="38" fontId="17" fillId="0" borderId="6" xfId="0" applyNumberFormat="1" applyFont="1" applyBorder="1" applyAlignment="1">
      <alignment horizontal="right" vertical="top" wrapText="1"/>
    </xf>
    <xf numFmtId="0" fontId="17" fillId="2" borderId="6" xfId="0" applyFont="1" applyFill="1" applyBorder="1" applyAlignment="1">
      <alignment vertical="top" wrapText="1"/>
    </xf>
    <xf numFmtId="0" fontId="17" fillId="0" borderId="6" xfId="0" applyFont="1" applyBorder="1" applyAlignment="1">
      <alignment vertical="top" wrapText="1"/>
    </xf>
    <xf numFmtId="0" fontId="17" fillId="0" borderId="0" xfId="0" applyNumberFormat="1" applyFont="1" applyBorder="1" applyAlignment="1">
      <alignment horizontal="center" vertical="top" wrapText="1"/>
    </xf>
    <xf numFmtId="191" fontId="17" fillId="2" borderId="6" xfId="0" applyNumberFormat="1" applyFont="1" applyFill="1" applyBorder="1" applyAlignment="1">
      <alignment vertical="top" wrapText="1"/>
    </xf>
    <xf numFmtId="192" fontId="17" fillId="0" borderId="6" xfId="0" applyNumberFormat="1" applyFont="1" applyBorder="1" applyAlignment="1">
      <alignment vertical="top" wrapText="1"/>
    </xf>
    <xf numFmtId="0" fontId="17" fillId="0" borderId="2" xfId="0" applyFont="1" applyBorder="1" applyAlignment="1">
      <alignment vertical="top" wrapText="1"/>
    </xf>
    <xf numFmtId="0" fontId="17" fillId="0" borderId="4" xfId="0" applyFont="1" applyBorder="1" applyAlignment="1">
      <alignment vertical="top" wrapText="1"/>
    </xf>
    <xf numFmtId="191" fontId="17" fillId="2" borderId="15" xfId="0" applyNumberFormat="1" applyFont="1" applyFill="1" applyBorder="1" applyAlignment="1">
      <alignment vertical="top" wrapText="1"/>
    </xf>
    <xf numFmtId="192" fontId="17" fillId="2" borderId="15" xfId="0" applyNumberFormat="1" applyFont="1" applyFill="1" applyBorder="1" applyAlignment="1">
      <alignment vertical="top" wrapText="1"/>
    </xf>
    <xf numFmtId="192" fontId="17" fillId="0" borderId="15" xfId="0" applyNumberFormat="1" applyFont="1" applyBorder="1" applyAlignment="1">
      <alignment vertical="top" wrapText="1"/>
    </xf>
    <xf numFmtId="0" fontId="17" fillId="0" borderId="0" xfId="0" applyFont="1" applyBorder="1" applyAlignment="1">
      <alignment vertical="top" wrapText="1"/>
    </xf>
    <xf numFmtId="191" fontId="17" fillId="2" borderId="0" xfId="0" applyNumberFormat="1" applyFont="1" applyFill="1" applyBorder="1" applyAlignment="1">
      <alignment vertical="top" wrapText="1"/>
    </xf>
    <xf numFmtId="192" fontId="17" fillId="2" borderId="0" xfId="0" applyNumberFormat="1" applyFont="1" applyFill="1" applyBorder="1" applyAlignment="1">
      <alignment vertical="top" wrapText="1"/>
    </xf>
    <xf numFmtId="192" fontId="17" fillId="0" borderId="0" xfId="0" applyNumberFormat="1" applyFont="1" applyBorder="1" applyAlignment="1">
      <alignment vertical="top" wrapText="1"/>
    </xf>
    <xf numFmtId="0" fontId="0" fillId="0" borderId="7" xfId="0" applyBorder="1" applyAlignment="1">
      <alignment horizontal="center" vertical="center"/>
    </xf>
    <xf numFmtId="0" fontId="16" fillId="0" borderId="0" xfId="0" applyFont="1" applyAlignment="1">
      <alignment/>
    </xf>
    <xf numFmtId="0" fontId="16" fillId="0" borderId="0" xfId="0" applyNumberFormat="1" applyFont="1" applyAlignment="1">
      <alignment horizontal="left"/>
    </xf>
    <xf numFmtId="0" fontId="17" fillId="0" borderId="0" xfId="0" applyFont="1" applyAlignment="1">
      <alignment/>
    </xf>
    <xf numFmtId="0" fontId="16" fillId="0" borderId="0" xfId="0" applyNumberFormat="1" applyFont="1" applyBorder="1" applyAlignment="1">
      <alignment horizontal="left"/>
    </xf>
    <xf numFmtId="0" fontId="16" fillId="0" borderId="0" xfId="0" applyFont="1" applyAlignment="1">
      <alignment/>
    </xf>
    <xf numFmtId="181" fontId="16" fillId="0" borderId="16" xfId="15" applyNumberFormat="1" applyFont="1" applyBorder="1" applyAlignment="1">
      <alignment horizontal="center" vertical="top" wrapText="1"/>
    </xf>
    <xf numFmtId="0" fontId="6" fillId="2" borderId="0" xfId="0" applyFont="1" applyFill="1" applyAlignment="1">
      <alignment wrapText="1"/>
    </xf>
    <xf numFmtId="0" fontId="6" fillId="2" borderId="0" xfId="0" applyFont="1" applyFill="1" applyAlignment="1">
      <alignment vertical="center" wrapText="1"/>
    </xf>
    <xf numFmtId="0" fontId="2" fillId="2" borderId="0" xfId="0" applyFont="1" applyFill="1" applyAlignment="1">
      <alignment horizontal="center"/>
    </xf>
    <xf numFmtId="0" fontId="6" fillId="2" borderId="38" xfId="0" applyFont="1" applyFill="1" applyBorder="1" applyAlignment="1">
      <alignment horizontal="center"/>
    </xf>
    <xf numFmtId="0" fontId="6" fillId="2" borderId="1" xfId="0" applyFont="1" applyFill="1" applyBorder="1" applyAlignment="1">
      <alignment horizontal="center"/>
    </xf>
    <xf numFmtId="0" fontId="4" fillId="0" borderId="0" xfId="0" applyFont="1" applyAlignment="1">
      <alignment horizontal="center"/>
    </xf>
    <xf numFmtId="0" fontId="5" fillId="0" borderId="0" xfId="0" applyFont="1" applyAlignment="1">
      <alignment horizontal="left"/>
    </xf>
    <xf numFmtId="0" fontId="5" fillId="0" borderId="0" xfId="0" applyFont="1" applyFill="1" applyAlignment="1">
      <alignment horizontal="left"/>
    </xf>
    <xf numFmtId="0" fontId="0" fillId="0" borderId="0" xfId="0" applyAlignment="1">
      <alignment wrapText="1"/>
    </xf>
    <xf numFmtId="0" fontId="6" fillId="2" borderId="0" xfId="0" applyFont="1" applyFill="1" applyAlignment="1" quotePrefix="1">
      <alignment horizontal="center"/>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16" fontId="2" fillId="0" borderId="2" xfId="0" applyNumberFormat="1" applyFont="1" applyBorder="1" applyAlignment="1" quotePrefix="1">
      <alignment horizontal="center" vertical="center" wrapText="1"/>
    </xf>
    <xf numFmtId="0" fontId="2" fillId="0" borderId="4" xfId="0" applyFont="1" applyBorder="1" applyAlignment="1">
      <alignment horizontal="center" vertical="center" wrapText="1"/>
    </xf>
    <xf numFmtId="0" fontId="0" fillId="0" borderId="3" xfId="0" applyBorder="1" applyAlignment="1">
      <alignment horizontal="center" vertical="center" wrapText="1"/>
    </xf>
    <xf numFmtId="181" fontId="2" fillId="0" borderId="38" xfId="15" applyNumberFormat="1" applyFont="1" applyBorder="1" applyAlignment="1">
      <alignment horizontal="center" vertical="center" wrapText="1"/>
    </xf>
    <xf numFmtId="181" fontId="2" fillId="0" borderId="32" xfId="15" applyNumberFormat="1" applyFont="1" applyBorder="1" applyAlignment="1">
      <alignment horizontal="center" vertical="center" wrapText="1"/>
    </xf>
    <xf numFmtId="0" fontId="2" fillId="0" borderId="38"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xf>
    <xf numFmtId="0" fontId="2" fillId="2" borderId="1" xfId="0" applyFont="1" applyFill="1" applyBorder="1" applyAlignment="1">
      <alignment horizontal="left" wrapText="1"/>
    </xf>
    <xf numFmtId="0" fontId="0" fillId="0" borderId="3" xfId="0" applyBorder="1" applyAlignment="1">
      <alignment wrapText="1"/>
    </xf>
    <xf numFmtId="181" fontId="2" fillId="0" borderId="14" xfId="15" applyNumberFormat="1" applyFont="1" applyBorder="1" applyAlignment="1">
      <alignment horizontal="center" vertical="center"/>
    </xf>
    <xf numFmtId="0" fontId="0" fillId="0" borderId="6" xfId="0" applyBorder="1" applyAlignment="1">
      <alignment horizontal="center" vertical="center"/>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3" xfId="0" applyFont="1" applyFill="1" applyBorder="1" applyAlignment="1">
      <alignment horizontal="left" wrapText="1"/>
    </xf>
    <xf numFmtId="0" fontId="2" fillId="2" borderId="23" xfId="0" applyFont="1" applyFill="1" applyBorder="1" applyAlignment="1">
      <alignment horizontal="left" wrapText="1"/>
    </xf>
    <xf numFmtId="0" fontId="2" fillId="2" borderId="25" xfId="0" applyFont="1" applyFill="1" applyBorder="1" applyAlignment="1">
      <alignment horizontal="left" wrapText="1"/>
    </xf>
    <xf numFmtId="0" fontId="2" fillId="0" borderId="14" xfId="15" applyNumberFormat="1" applyFont="1" applyBorder="1" applyAlignment="1">
      <alignment horizontal="center" vertical="center"/>
    </xf>
    <xf numFmtId="0" fontId="2" fillId="0" borderId="6" xfId="15" applyNumberFormat="1" applyFont="1" applyBorder="1" applyAlignment="1">
      <alignment horizontal="center" vertical="center"/>
    </xf>
    <xf numFmtId="0" fontId="2" fillId="0" borderId="7" xfId="15" applyNumberFormat="1" applyFont="1" applyBorder="1" applyAlignment="1">
      <alignment horizontal="center" vertical="center"/>
    </xf>
    <xf numFmtId="0" fontId="2" fillId="2" borderId="2" xfId="0" applyFont="1" applyFill="1" applyBorder="1" applyAlignment="1">
      <alignment horizontal="left" wrapText="1"/>
    </xf>
    <xf numFmtId="0" fontId="2" fillId="2" borderId="4" xfId="0" applyFont="1" applyFill="1" applyBorder="1" applyAlignment="1">
      <alignment horizontal="left" wrapText="1"/>
    </xf>
    <xf numFmtId="0" fontId="5" fillId="0" borderId="0" xfId="0" applyFont="1" applyBorder="1" applyAlignment="1">
      <alignment horizontal="left"/>
    </xf>
    <xf numFmtId="0" fontId="2" fillId="0" borderId="38" xfId="0" applyFont="1" applyBorder="1" applyAlignment="1">
      <alignment horizontal="left"/>
    </xf>
    <xf numFmtId="0" fontId="2" fillId="0" borderId="32"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left"/>
    </xf>
    <xf numFmtId="0" fontId="2" fillId="0" borderId="23" xfId="0" applyFont="1" applyBorder="1" applyAlignment="1">
      <alignment horizontal="left"/>
    </xf>
    <xf numFmtId="0" fontId="2" fillId="0" borderId="25" xfId="0" applyFont="1" applyBorder="1" applyAlignment="1">
      <alignment horizontal="left"/>
    </xf>
    <xf numFmtId="0" fontId="5" fillId="0" borderId="0" xfId="0" applyFont="1" applyFill="1" applyBorder="1" applyAlignment="1">
      <alignment horizontal="left"/>
    </xf>
    <xf numFmtId="0" fontId="7" fillId="0" borderId="0" xfId="0" applyFont="1" applyAlignment="1">
      <alignment horizontal="center"/>
    </xf>
    <xf numFmtId="181" fontId="2" fillId="0" borderId="44" xfId="15" applyNumberFormat="1" applyFont="1" applyBorder="1" applyAlignment="1">
      <alignment horizontal="center" vertical="center"/>
    </xf>
    <xf numFmtId="0" fontId="0" fillId="0" borderId="44" xfId="0" applyBorder="1" applyAlignment="1">
      <alignment horizontal="center" vertical="center"/>
    </xf>
    <xf numFmtId="0" fontId="0" fillId="0" borderId="32" xfId="0" applyBorder="1" applyAlignment="1">
      <alignment horizontal="center" vertical="center"/>
    </xf>
    <xf numFmtId="0" fontId="0" fillId="0" borderId="0" xfId="0" applyBorder="1" applyAlignment="1">
      <alignment horizontal="center" vertical="center"/>
    </xf>
    <xf numFmtId="0" fontId="0" fillId="0" borderId="3" xfId="0" applyBorder="1" applyAlignment="1">
      <alignment horizontal="center" vertical="center"/>
    </xf>
    <xf numFmtId="0" fontId="0" fillId="0" borderId="16" xfId="0" applyBorder="1" applyAlignment="1">
      <alignment horizontal="center" vertical="center"/>
    </xf>
    <xf numFmtId="0" fontId="0" fillId="0" borderId="25" xfId="0" applyBorder="1" applyAlignment="1">
      <alignment horizontal="center" vertical="center"/>
    </xf>
    <xf numFmtId="181" fontId="6" fillId="2" borderId="45" xfId="15" applyNumberFormat="1" applyFont="1" applyFill="1" applyBorder="1" applyAlignment="1">
      <alignment horizontal="center"/>
    </xf>
    <xf numFmtId="181" fontId="6" fillId="2" borderId="37" xfId="15" applyNumberFormat="1" applyFont="1" applyFill="1" applyBorder="1" applyAlignment="1">
      <alignment horizontal="center"/>
    </xf>
    <xf numFmtId="0" fontId="2" fillId="2" borderId="23" xfId="0" applyFont="1" applyFill="1" applyBorder="1" applyAlignment="1">
      <alignment/>
    </xf>
    <xf numFmtId="0" fontId="2" fillId="2" borderId="25" xfId="0" applyFont="1" applyFill="1" applyBorder="1" applyAlignment="1">
      <alignment/>
    </xf>
    <xf numFmtId="37" fontId="6" fillId="2" borderId="1" xfId="0" applyNumberFormat="1" applyFont="1" applyFill="1" applyBorder="1" applyAlignment="1">
      <alignment horizontal="right"/>
    </xf>
    <xf numFmtId="37" fontId="6" fillId="2" borderId="3" xfId="0" applyNumberFormat="1" applyFont="1" applyFill="1" applyBorder="1" applyAlignment="1">
      <alignment horizontal="right"/>
    </xf>
    <xf numFmtId="0" fontId="2" fillId="2" borderId="1" xfId="0" applyFont="1" applyFill="1" applyBorder="1" applyAlignment="1">
      <alignment horizontal="center"/>
    </xf>
    <xf numFmtId="0" fontId="2" fillId="2" borderId="3" xfId="0" applyFont="1" applyFill="1" applyBorder="1" applyAlignment="1">
      <alignment horizontal="center"/>
    </xf>
    <xf numFmtId="181" fontId="6" fillId="2" borderId="1" xfId="15" applyNumberFormat="1" applyFont="1" applyFill="1" applyBorder="1" applyAlignment="1">
      <alignment horizontal="center"/>
    </xf>
    <xf numFmtId="181" fontId="6" fillId="2" borderId="3" xfId="15" applyNumberFormat="1" applyFont="1" applyFill="1" applyBorder="1" applyAlignment="1">
      <alignment horizontal="center"/>
    </xf>
    <xf numFmtId="0" fontId="2" fillId="2" borderId="23" xfId="0" applyFont="1" applyFill="1" applyBorder="1" applyAlignment="1">
      <alignment horizontal="center"/>
    </xf>
    <xf numFmtId="0" fontId="2" fillId="2" borderId="25" xfId="0" applyFont="1" applyFill="1" applyBorder="1" applyAlignment="1">
      <alignment horizontal="center"/>
    </xf>
    <xf numFmtId="0" fontId="2" fillId="0" borderId="0"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44" xfId="0" applyFont="1" applyBorder="1" applyAlignment="1">
      <alignment horizontal="center" vertical="center" wrapText="1"/>
    </xf>
    <xf numFmtId="0" fontId="2" fillId="0" borderId="32" xfId="0" applyFont="1" applyBorder="1" applyAlignment="1">
      <alignment horizontal="center" vertical="center" wrapText="1"/>
    </xf>
    <xf numFmtId="0" fontId="6" fillId="0" borderId="14" xfId="0" applyFont="1" applyBorder="1" applyAlignment="1">
      <alignment horizontal="center"/>
    </xf>
    <xf numFmtId="0" fontId="6" fillId="0" borderId="6" xfId="0" applyFont="1" applyBorder="1" applyAlignment="1">
      <alignment horizontal="center"/>
    </xf>
    <xf numFmtId="0" fontId="6" fillId="0" borderId="15" xfId="0" applyFont="1" applyBorder="1" applyAlignment="1">
      <alignment horizontal="center"/>
    </xf>
    <xf numFmtId="43" fontId="2" fillId="0" borderId="2" xfId="15" applyFont="1" applyBorder="1" applyAlignment="1">
      <alignment horizontal="center"/>
    </xf>
    <xf numFmtId="43" fontId="2" fillId="0" borderId="4" xfId="15" applyFont="1" applyBorder="1" applyAlignment="1">
      <alignment horizontal="center"/>
    </xf>
    <xf numFmtId="43" fontId="2" fillId="0" borderId="38" xfId="15" applyFont="1" applyBorder="1" applyAlignment="1" quotePrefix="1">
      <alignment horizontal="center"/>
    </xf>
    <xf numFmtId="43" fontId="2" fillId="0" borderId="32" xfId="15" applyFont="1" applyBorder="1" applyAlignment="1">
      <alignment horizontal="center"/>
    </xf>
    <xf numFmtId="181" fontId="6" fillId="2" borderId="2" xfId="15" applyNumberFormat="1" applyFont="1" applyFill="1" applyBorder="1" applyAlignment="1">
      <alignment horizontal="center"/>
    </xf>
    <xf numFmtId="181" fontId="6" fillId="2" borderId="4" xfId="15" applyNumberFormat="1" applyFont="1" applyFill="1" applyBorder="1" applyAlignment="1">
      <alignment horizontal="center"/>
    </xf>
    <xf numFmtId="0" fontId="6" fillId="0" borderId="0" xfId="0" applyFont="1" applyAlignment="1">
      <alignment horizontal="center"/>
    </xf>
    <xf numFmtId="181" fontId="6" fillId="2" borderId="38" xfId="15" applyNumberFormat="1" applyFont="1" applyFill="1" applyBorder="1" applyAlignment="1">
      <alignment horizontal="center"/>
    </xf>
    <xf numFmtId="181" fontId="6" fillId="2" borderId="32" xfId="15" applyNumberFormat="1" applyFont="1" applyFill="1" applyBorder="1" applyAlignment="1">
      <alignment horizontal="center"/>
    </xf>
    <xf numFmtId="0" fontId="3" fillId="0" borderId="0" xfId="0" applyFont="1" applyFill="1" applyAlignment="1">
      <alignment horizontal="center"/>
    </xf>
    <xf numFmtId="16" fontId="2" fillId="0" borderId="41" xfId="0" applyNumberFormat="1" applyFont="1" applyBorder="1" applyAlignment="1" quotePrefix="1">
      <alignment horizontal="center" vertical="center" wrapText="1"/>
    </xf>
    <xf numFmtId="16" fontId="2" fillId="0" borderId="4" xfId="0" applyNumberFormat="1" applyFont="1" applyBorder="1" applyAlignment="1" quotePrefix="1">
      <alignment horizontal="center" vertical="center" wrapText="1"/>
    </xf>
    <xf numFmtId="0" fontId="17" fillId="0" borderId="0" xfId="0" applyFont="1" applyAlignment="1">
      <alignment wrapText="1"/>
    </xf>
    <xf numFmtId="0" fontId="17" fillId="0" borderId="0" xfId="0" applyFont="1" applyAlignment="1">
      <alignment horizontal="left" wrapText="1"/>
    </xf>
    <xf numFmtId="0" fontId="16" fillId="0" borderId="0" xfId="0" applyFont="1" applyAlignment="1">
      <alignment horizontal="left"/>
    </xf>
    <xf numFmtId="0" fontId="17" fillId="2" borderId="0" xfId="0" applyFont="1" applyFill="1" applyAlignment="1">
      <alignment wrapText="1"/>
    </xf>
    <xf numFmtId="0" fontId="16" fillId="2" borderId="0" xfId="0" applyFont="1" applyFill="1" applyAlignment="1">
      <alignment horizontal="left"/>
    </xf>
    <xf numFmtId="0" fontId="16" fillId="0" borderId="0" xfId="0" applyNumberFormat="1" applyFont="1" applyBorder="1" applyAlignment="1">
      <alignment horizontal="center" vertical="top" wrapText="1"/>
    </xf>
    <xf numFmtId="0" fontId="16" fillId="0" borderId="0" xfId="0" applyFont="1" applyBorder="1" applyAlignment="1">
      <alignment horizontal="center" vertical="top" wrapText="1"/>
    </xf>
    <xf numFmtId="0" fontId="16" fillId="0" borderId="3" xfId="0" applyFont="1" applyBorder="1" applyAlignment="1">
      <alignment horizontal="center" vertical="top" wrapText="1"/>
    </xf>
    <xf numFmtId="190" fontId="16" fillId="0" borderId="41" xfId="0" applyNumberFormat="1" applyFont="1" applyBorder="1" applyAlignment="1">
      <alignment horizontal="center" vertical="top" wrapText="1"/>
    </xf>
    <xf numFmtId="190" fontId="16" fillId="0" borderId="4" xfId="0" applyNumberFormat="1" applyFont="1" applyBorder="1" applyAlignment="1">
      <alignment horizontal="center" vertical="top" wrapText="1"/>
    </xf>
    <xf numFmtId="0" fontId="16" fillId="0" borderId="1" xfId="0" applyFont="1" applyBorder="1" applyAlignment="1">
      <alignment horizontal="center" vertical="top" wrapText="1"/>
    </xf>
    <xf numFmtId="0" fontId="17" fillId="0" borderId="38" xfId="0" applyFont="1" applyBorder="1" applyAlignment="1">
      <alignment horizontal="center"/>
    </xf>
    <xf numFmtId="0" fontId="17" fillId="0" borderId="1" xfId="0" applyFont="1" applyBorder="1" applyAlignment="1">
      <alignment horizontal="center"/>
    </xf>
    <xf numFmtId="0" fontId="17" fillId="0" borderId="2" xfId="0" applyFont="1" applyBorder="1" applyAlignment="1">
      <alignment horizontal="center"/>
    </xf>
    <xf numFmtId="0" fontId="16" fillId="0" borderId="44" xfId="0" applyFont="1" applyBorder="1" applyAlignment="1">
      <alignment horizontal="center" vertical="top" wrapText="1"/>
    </xf>
    <xf numFmtId="0" fontId="16" fillId="0" borderId="32" xfId="0" applyFont="1" applyBorder="1" applyAlignment="1">
      <alignment horizontal="center" vertical="top" wrapText="1"/>
    </xf>
    <xf numFmtId="0" fontId="16" fillId="0" borderId="38" xfId="0" applyFont="1" applyBorder="1" applyAlignment="1">
      <alignment horizontal="center" vertical="top" wrapText="1"/>
    </xf>
    <xf numFmtId="190" fontId="16" fillId="0" borderId="2" xfId="0" applyNumberFormat="1" applyFont="1" applyBorder="1" applyAlignment="1">
      <alignment horizontal="center" vertical="top" wrapText="1"/>
    </xf>
    <xf numFmtId="0" fontId="17" fillId="2" borderId="0" xfId="0" applyFont="1" applyFill="1" applyAlignment="1">
      <alignment horizontal="left" vertical="top" wrapText="1"/>
    </xf>
    <xf numFmtId="0" fontId="16" fillId="0" borderId="41" xfId="0" applyFont="1" applyBorder="1" applyAlignment="1">
      <alignment horizontal="center" vertical="top" wrapText="1"/>
    </xf>
    <xf numFmtId="0" fontId="16" fillId="0" borderId="4" xfId="0" applyFont="1" applyBorder="1" applyAlignment="1">
      <alignment horizontal="center" vertical="top" wrapText="1"/>
    </xf>
    <xf numFmtId="0" fontId="2" fillId="0" borderId="0" xfId="0" applyNumberFormat="1" applyFont="1" applyAlignment="1">
      <alignment horizontal="center"/>
    </xf>
    <xf numFmtId="0" fontId="17" fillId="0" borderId="0" xfId="0" applyFont="1" applyFill="1" applyAlignment="1">
      <alignment horizontal="center"/>
    </xf>
    <xf numFmtId="0" fontId="16" fillId="0" borderId="2" xfId="0" applyFont="1" applyBorder="1" applyAlignment="1">
      <alignment horizontal="center" vertical="top" wrapText="1"/>
    </xf>
    <xf numFmtId="0" fontId="17" fillId="2" borderId="0" xfId="0" applyFont="1" applyFill="1" applyAlignment="1">
      <alignment horizontal="left" wrapText="1"/>
    </xf>
    <xf numFmtId="0" fontId="17" fillId="0" borderId="38" xfId="0" applyFont="1" applyFill="1" applyBorder="1" applyAlignment="1">
      <alignment horizontal="center"/>
    </xf>
    <xf numFmtId="0" fontId="17" fillId="0" borderId="1" xfId="0" applyFont="1" applyFill="1" applyBorder="1" applyAlignment="1">
      <alignment horizontal="center"/>
    </xf>
    <xf numFmtId="0" fontId="17" fillId="0" borderId="2" xfId="0" applyFont="1" applyFill="1" applyBorder="1" applyAlignment="1">
      <alignment horizontal="center"/>
    </xf>
    <xf numFmtId="0" fontId="16" fillId="0" borderId="43" xfId="0" applyFont="1" applyFill="1" applyBorder="1" applyAlignment="1">
      <alignment horizontal="center" vertical="top" wrapText="1"/>
    </xf>
    <xf numFmtId="0" fontId="16" fillId="0" borderId="28" xfId="0" applyFont="1" applyFill="1" applyBorder="1" applyAlignment="1">
      <alignment horizontal="center" vertical="top" wrapText="1"/>
    </xf>
    <xf numFmtId="16" fontId="16" fillId="0" borderId="41" xfId="0" applyNumberFormat="1" applyFont="1" applyBorder="1" applyAlignment="1">
      <alignment horizontal="center" vertical="top" wrapText="1"/>
    </xf>
    <xf numFmtId="16" fontId="16" fillId="0" borderId="4" xfId="0" applyNumberFormat="1" applyFont="1" applyBorder="1" applyAlignment="1">
      <alignment horizontal="center" vertical="top" wrapText="1"/>
    </xf>
    <xf numFmtId="0" fontId="16" fillId="2" borderId="1" xfId="0" applyFont="1" applyFill="1" applyBorder="1" applyAlignment="1">
      <alignment horizontal="center" vertical="top" wrapText="1"/>
    </xf>
    <xf numFmtId="0" fontId="22" fillId="0" borderId="3" xfId="0" applyFont="1" applyBorder="1" applyAlignment="1">
      <alignment horizontal="center" vertical="top" wrapText="1"/>
    </xf>
    <xf numFmtId="0" fontId="17" fillId="0" borderId="3" xfId="0" applyFont="1" applyBorder="1" applyAlignment="1">
      <alignment horizontal="right" vertical="top" wrapText="1"/>
    </xf>
    <xf numFmtId="0" fontId="26" fillId="0" borderId="0" xfId="0" applyFont="1" applyAlignment="1">
      <alignment vertical="center" wrapText="1"/>
    </xf>
    <xf numFmtId="0" fontId="7" fillId="0" borderId="0" xfId="0" applyFont="1" applyAlignment="1">
      <alignment wrapText="1"/>
    </xf>
    <xf numFmtId="0" fontId="17" fillId="2" borderId="2" xfId="0" applyFont="1" applyFill="1" applyBorder="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0</xdr:col>
      <xdr:colOff>1352550</xdr:colOff>
      <xdr:row>2</xdr:row>
      <xdr:rowOff>95250</xdr:rowOff>
    </xdr:to>
    <xdr:pic>
      <xdr:nvPicPr>
        <xdr:cNvPr id="1" name="Picture 3"/>
        <xdr:cNvPicPr preferRelativeResize="1">
          <a:picLocks noChangeAspect="1"/>
        </xdr:cNvPicPr>
      </xdr:nvPicPr>
      <xdr:blipFill>
        <a:blip r:embed="rId1"/>
        <a:stretch>
          <a:fillRect/>
        </a:stretch>
      </xdr:blipFill>
      <xdr:spPr>
        <a:xfrm>
          <a:off x="47625" y="47625"/>
          <a:ext cx="1304925" cy="447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714375</xdr:colOff>
      <xdr:row>0</xdr:row>
      <xdr:rowOff>0</xdr:rowOff>
    </xdr:from>
    <xdr:to>
      <xdr:col>5</xdr:col>
      <xdr:colOff>0</xdr:colOff>
      <xdr:row>0</xdr:row>
      <xdr:rowOff>0</xdr:rowOff>
    </xdr:to>
    <xdr:sp>
      <xdr:nvSpPr>
        <xdr:cNvPr id="1" name="TextBox 1"/>
        <xdr:cNvSpPr txBox="1">
          <a:spLocks noChangeArrowheads="1"/>
        </xdr:cNvSpPr>
      </xdr:nvSpPr>
      <xdr:spPr>
        <a:xfrm>
          <a:off x="5486400" y="0"/>
          <a:ext cx="1114425"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ctr">
            <a:defRPr/>
          </a:pPr>
          <a:r>
            <a:rPr lang="en-US" cap="none" sz="1200" b="1" i="0" u="none" baseline="0">
              <a:latin typeface="Times New Roman"/>
              <a:ea typeface="Times New Roman"/>
              <a:cs typeface="Times New Roman"/>
            </a:rPr>
            <a:t>DRAFT</a:t>
          </a:r>
          <a:r>
            <a:rPr lang="en-US" cap="none" sz="1200" b="0" i="0" u="none" baseline="0">
              <a:latin typeface="Times New Roman"/>
              <a:ea typeface="Times New Roman"/>
              <a:cs typeface="Times New Roman"/>
            </a:rPr>
            <a:t>
</a:t>
          </a:r>
          <a:r>
            <a:rPr lang="en-US" cap="none" sz="1100" b="1" i="0" u="none" baseline="0">
              <a:latin typeface="Times New Roman"/>
              <a:ea typeface="Times New Roman"/>
              <a:cs typeface="Times New Roman"/>
            </a:rPr>
            <a:t>For Discussion Purposes</a:t>
          </a:r>
        </a:p>
      </xdr:txBody>
    </xdr:sp>
    <xdr:clientData/>
  </xdr:twoCellAnchor>
  <xdr:twoCellAnchor>
    <xdr:from>
      <xdr:col>0</xdr:col>
      <xdr:colOff>47625</xdr:colOff>
      <xdr:row>0</xdr:row>
      <xdr:rowOff>47625</xdr:rowOff>
    </xdr:from>
    <xdr:to>
      <xdr:col>0</xdr:col>
      <xdr:colOff>1352550</xdr:colOff>
      <xdr:row>2</xdr:row>
      <xdr:rowOff>95250</xdr:rowOff>
    </xdr:to>
    <xdr:pic>
      <xdr:nvPicPr>
        <xdr:cNvPr id="2" name="Picture 4"/>
        <xdr:cNvPicPr preferRelativeResize="1">
          <a:picLocks noChangeAspect="1"/>
        </xdr:cNvPicPr>
      </xdr:nvPicPr>
      <xdr:blipFill>
        <a:blip r:embed="rId1"/>
        <a:stretch>
          <a:fillRect/>
        </a:stretch>
      </xdr:blipFill>
      <xdr:spPr>
        <a:xfrm>
          <a:off x="47625" y="47625"/>
          <a:ext cx="1304925" cy="4476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1</xdr:col>
      <xdr:colOff>1238250</xdr:colOff>
      <xdr:row>2</xdr:row>
      <xdr:rowOff>95250</xdr:rowOff>
    </xdr:to>
    <xdr:pic>
      <xdr:nvPicPr>
        <xdr:cNvPr id="1" name="Picture 4"/>
        <xdr:cNvPicPr preferRelativeResize="1">
          <a:picLocks noChangeAspect="1"/>
        </xdr:cNvPicPr>
      </xdr:nvPicPr>
      <xdr:blipFill>
        <a:blip r:embed="rId1"/>
        <a:stretch>
          <a:fillRect/>
        </a:stretch>
      </xdr:blipFill>
      <xdr:spPr>
        <a:xfrm>
          <a:off x="47625" y="47625"/>
          <a:ext cx="1304925" cy="4476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0</xdr:col>
      <xdr:colOff>1352550</xdr:colOff>
      <xdr:row>2</xdr:row>
      <xdr:rowOff>95250</xdr:rowOff>
    </xdr:to>
    <xdr:pic>
      <xdr:nvPicPr>
        <xdr:cNvPr id="1" name="Picture 4"/>
        <xdr:cNvPicPr preferRelativeResize="1">
          <a:picLocks noChangeAspect="1"/>
        </xdr:cNvPicPr>
      </xdr:nvPicPr>
      <xdr:blipFill>
        <a:blip r:embed="rId1"/>
        <a:stretch>
          <a:fillRect/>
        </a:stretch>
      </xdr:blipFill>
      <xdr:spPr>
        <a:xfrm>
          <a:off x="47625" y="47625"/>
          <a:ext cx="1304925" cy="4476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1</xdr:col>
      <xdr:colOff>1095375</xdr:colOff>
      <xdr:row>2</xdr:row>
      <xdr:rowOff>114300</xdr:rowOff>
    </xdr:to>
    <xdr:pic>
      <xdr:nvPicPr>
        <xdr:cNvPr id="1" name="Picture 2"/>
        <xdr:cNvPicPr preferRelativeResize="1">
          <a:picLocks noChangeAspect="1"/>
        </xdr:cNvPicPr>
      </xdr:nvPicPr>
      <xdr:blipFill>
        <a:blip r:embed="rId1"/>
        <a:stretch>
          <a:fillRect/>
        </a:stretch>
      </xdr:blipFill>
      <xdr:spPr>
        <a:xfrm>
          <a:off x="47625" y="47625"/>
          <a:ext cx="1514475" cy="4476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Consol%20ye%20301206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Consol%20ye%20301206A.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AC%20reports%20fraud%20%20RPT%20%20forex%20Q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 val="qtr plgroup"/>
      <sheetName val="plgroup"/>
      <sheetName val="SEgroup"/>
      <sheetName val="Notes"/>
      <sheetName val="GroupCF"/>
      <sheetName val="PL at a glance"/>
      <sheetName val="bsgroup"/>
      <sheetName val="adj"/>
      <sheetName val="HB_TB"/>
      <sheetName val="HB_SCH"/>
      <sheetName val="PPE"/>
      <sheetName val="PPE_Foreign"/>
      <sheetName val="HI_WS current"/>
      <sheetName val="Acq inc wkg"/>
      <sheetName val="acq bs wkg"/>
      <sheetName val="HYH(S)_WS"/>
      <sheetName val="HI_WS NOV"/>
      <sheetName val="D Tax"/>
      <sheetName val="CARO WS"/>
      <sheetName val="JV_ TB"/>
      <sheetName val="HPSB WS"/>
      <sheetName val="MI on dilution"/>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L at a glance"/>
      <sheetName val="qtr plgroup"/>
      <sheetName val="plgroup"/>
      <sheetName val="bsgroup"/>
      <sheetName val="SEgroup"/>
      <sheetName val="adj"/>
      <sheetName val="GroupCF"/>
      <sheetName val="HB_TB"/>
      <sheetName val="HB_SCH"/>
      <sheetName val="PPE"/>
      <sheetName val="PPE_Foreign"/>
      <sheetName val="HI_WS current"/>
      <sheetName val="Acq inc wkg"/>
      <sheetName val="acq bs wkg"/>
      <sheetName val="Notes"/>
      <sheetName val="HYH(S)_WS"/>
      <sheetName val="HI_WS NOV"/>
      <sheetName val="D Tax"/>
      <sheetName val="CARO WS"/>
      <sheetName val="JV_ TB"/>
      <sheetName val="HPSB WS"/>
      <sheetName val="MI on dilution"/>
      <sheetName val="HM"/>
      <sheetName val="URP"/>
      <sheetName val="HN"/>
    </sheetNames>
    <sheetDataSet>
      <sheetData sheetId="1">
        <row r="8">
          <cell r="Q8">
            <v>44688</v>
          </cell>
          <cell r="R8">
            <v>20067741.690000005</v>
          </cell>
          <cell r="S8">
            <v>24620435</v>
          </cell>
        </row>
        <row r="10">
          <cell r="Q10">
            <v>-95</v>
          </cell>
        </row>
        <row r="12">
          <cell r="Q12">
            <v>-776</v>
          </cell>
        </row>
        <row r="15">
          <cell r="Q15">
            <v>6295</v>
          </cell>
        </row>
        <row r="17">
          <cell r="Q17">
            <v>-23711</v>
          </cell>
        </row>
        <row r="19">
          <cell r="Q19">
            <v>-5993</v>
          </cell>
        </row>
        <row r="21">
          <cell r="Q21">
            <v>0</v>
          </cell>
        </row>
        <row r="23">
          <cell r="Q23">
            <v>-2439</v>
          </cell>
        </row>
        <row r="25">
          <cell r="Q25">
            <v>-119</v>
          </cell>
        </row>
        <row r="27">
          <cell r="Q27">
            <v>-509</v>
          </cell>
        </row>
        <row r="29">
          <cell r="Q29">
            <v>-126</v>
          </cell>
        </row>
        <row r="31">
          <cell r="Q31">
            <v>-3231</v>
          </cell>
        </row>
        <row r="33">
          <cell r="Q33">
            <v>-82</v>
          </cell>
        </row>
        <row r="35">
          <cell r="Q35">
            <v>-741</v>
          </cell>
        </row>
        <row r="37">
          <cell r="Q37">
            <v>-547</v>
          </cell>
        </row>
        <row r="39">
          <cell r="Q39">
            <v>0</v>
          </cell>
        </row>
        <row r="41">
          <cell r="Q41">
            <v>-813</v>
          </cell>
        </row>
        <row r="43">
          <cell r="Q43">
            <v>0</v>
          </cell>
        </row>
        <row r="45">
          <cell r="Q45">
            <v>-9</v>
          </cell>
        </row>
        <row r="47">
          <cell r="Q47">
            <v>-1537</v>
          </cell>
        </row>
        <row r="49">
          <cell r="Q49">
            <v>-804</v>
          </cell>
        </row>
        <row r="51">
          <cell r="Q51">
            <v>-2</v>
          </cell>
        </row>
        <row r="54">
          <cell r="Q54">
            <v>-1455</v>
          </cell>
        </row>
        <row r="58">
          <cell r="Q58">
            <v>-2094</v>
          </cell>
        </row>
        <row r="60">
          <cell r="Q60">
            <v>5900</v>
          </cell>
        </row>
      </sheetData>
      <sheetData sheetId="2">
        <row r="8">
          <cell r="Q8">
            <v>87665</v>
          </cell>
          <cell r="R8">
            <v>42756398.45999999</v>
          </cell>
          <cell r="S8">
            <v>44909032</v>
          </cell>
        </row>
        <row r="10">
          <cell r="Q10">
            <v>83</v>
          </cell>
        </row>
        <row r="12">
          <cell r="Q12">
            <v>-1661</v>
          </cell>
        </row>
        <row r="15">
          <cell r="Q15">
            <v>15816</v>
          </cell>
        </row>
        <row r="17">
          <cell r="Q17">
            <v>-49568</v>
          </cell>
        </row>
        <row r="19">
          <cell r="Q19">
            <v>-13131</v>
          </cell>
        </row>
        <row r="21">
          <cell r="Q21">
            <v>0</v>
          </cell>
        </row>
        <row r="23">
          <cell r="Q23">
            <v>-4597</v>
          </cell>
        </row>
        <row r="25">
          <cell r="Q25">
            <v>-256</v>
          </cell>
        </row>
        <row r="27">
          <cell r="Q27">
            <v>-1222</v>
          </cell>
        </row>
        <row r="29">
          <cell r="Q29">
            <v>-311</v>
          </cell>
        </row>
        <row r="31">
          <cell r="Q31">
            <v>-6251</v>
          </cell>
        </row>
        <row r="33">
          <cell r="Q33">
            <v>-111</v>
          </cell>
        </row>
        <row r="35">
          <cell r="Q35">
            <v>-1898</v>
          </cell>
        </row>
        <row r="37">
          <cell r="Q37">
            <v>-1502</v>
          </cell>
        </row>
        <row r="38">
          <cell r="Q38">
            <v>0</v>
          </cell>
        </row>
        <row r="39">
          <cell r="Q39">
            <v>-16</v>
          </cell>
        </row>
        <row r="41">
          <cell r="Q41">
            <v>-1702</v>
          </cell>
        </row>
        <row r="43">
          <cell r="Q43">
            <v>0</v>
          </cell>
        </row>
        <row r="45">
          <cell r="Q45">
            <v>-64</v>
          </cell>
        </row>
        <row r="47">
          <cell r="Q47">
            <v>-3195</v>
          </cell>
        </row>
        <row r="49">
          <cell r="Q49">
            <v>-1468</v>
          </cell>
        </row>
        <row r="51">
          <cell r="Q51">
            <v>59.701</v>
          </cell>
        </row>
        <row r="54">
          <cell r="Q54">
            <v>-2765</v>
          </cell>
        </row>
        <row r="58">
          <cell r="Q58">
            <v>-3886</v>
          </cell>
        </row>
        <row r="60">
          <cell r="Q60">
            <v>10019.701000000001</v>
          </cell>
        </row>
      </sheetData>
      <sheetData sheetId="3">
        <row r="8">
          <cell r="Q8">
            <v>335</v>
          </cell>
        </row>
        <row r="9">
          <cell r="Q9">
            <v>165746</v>
          </cell>
        </row>
        <row r="10">
          <cell r="Q10">
            <v>836</v>
          </cell>
        </row>
        <row r="14">
          <cell r="Q14">
            <v>0</v>
          </cell>
        </row>
        <row r="16">
          <cell r="Q16">
            <v>217</v>
          </cell>
        </row>
        <row r="17">
          <cell r="Q17">
            <v>7023</v>
          </cell>
        </row>
        <row r="18">
          <cell r="Q18">
            <v>21015</v>
          </cell>
        </row>
        <row r="21">
          <cell r="Q21">
            <v>62882</v>
          </cell>
        </row>
        <row r="22">
          <cell r="Q22">
            <v>27265</v>
          </cell>
        </row>
        <row r="23">
          <cell r="Q23">
            <v>7316</v>
          </cell>
        </row>
        <row r="27">
          <cell r="Q27">
            <v>284</v>
          </cell>
        </row>
        <row r="28">
          <cell r="Q28">
            <v>13998</v>
          </cell>
        </row>
        <row r="31">
          <cell r="Q31">
            <v>14694</v>
          </cell>
        </row>
        <row r="32">
          <cell r="Q32">
            <v>16986</v>
          </cell>
        </row>
        <row r="36">
          <cell r="Q36">
            <v>42577</v>
          </cell>
        </row>
        <row r="37">
          <cell r="Q37">
            <v>3537</v>
          </cell>
        </row>
        <row r="38">
          <cell r="Q38">
            <v>2420</v>
          </cell>
        </row>
        <row r="39">
          <cell r="Q39">
            <v>3645</v>
          </cell>
        </row>
        <row r="40">
          <cell r="Q40">
            <v>666</v>
          </cell>
        </row>
        <row r="46">
          <cell r="Q46">
            <v>13678</v>
          </cell>
        </row>
        <row r="47">
          <cell r="Q47">
            <v>43182</v>
          </cell>
        </row>
        <row r="48">
          <cell r="Q48">
            <v>8585</v>
          </cell>
        </row>
        <row r="49">
          <cell r="Q49">
            <v>644</v>
          </cell>
        </row>
        <row r="58">
          <cell r="P58">
            <v>76208000</v>
          </cell>
        </row>
        <row r="59">
          <cell r="Q59">
            <v>91</v>
          </cell>
        </row>
        <row r="60">
          <cell r="Q60">
            <v>-1</v>
          </cell>
        </row>
        <row r="61">
          <cell r="Q61">
            <v>3373</v>
          </cell>
        </row>
        <row r="62">
          <cell r="Q62">
            <v>0</v>
          </cell>
        </row>
        <row r="63">
          <cell r="Q63">
            <v>39158</v>
          </cell>
        </row>
        <row r="65">
          <cell r="Q65">
            <v>37472</v>
          </cell>
        </row>
        <row r="77">
          <cell r="Q77">
            <v>78</v>
          </cell>
        </row>
      </sheetData>
      <sheetData sheetId="4">
        <row r="176">
          <cell r="O176">
            <v>-6634198.199999999</v>
          </cell>
        </row>
      </sheetData>
      <sheetData sheetId="14">
        <row r="402">
          <cell r="Q402">
            <v>68906859.6</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dex"/>
      <sheetName val="Capital Commitment"/>
      <sheetName val="Related parties"/>
      <sheetName val="Cashflow forecast"/>
    </sheetNames>
    <sheetDataSet>
      <sheetData sheetId="1">
        <row r="50">
          <cell r="E50">
            <v>489.2615</v>
          </cell>
        </row>
        <row r="51">
          <cell r="E51">
            <v>90674.39734</v>
          </cell>
        </row>
        <row r="52">
          <cell r="E52">
            <v>166.442</v>
          </cell>
        </row>
        <row r="53">
          <cell r="E53">
            <v>34.5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E83"/>
  <sheetViews>
    <sheetView tabSelected="1" zoomScale="80" zoomScaleNormal="80" workbookViewId="0" topLeftCell="A31">
      <selection activeCell="B64" sqref="B64"/>
    </sheetView>
  </sheetViews>
  <sheetFormatPr defaultColWidth="9.140625" defaultRowHeight="12.75"/>
  <cols>
    <col min="1" max="1" width="61.8515625" style="1" customWidth="1"/>
    <col min="2" max="2" width="29.28125" style="1" customWidth="1"/>
    <col min="3" max="3" width="30.57421875" style="1" customWidth="1"/>
    <col min="4" max="4" width="11.00390625" style="1" customWidth="1"/>
    <col min="5" max="16384" width="9.140625" style="1" customWidth="1"/>
  </cols>
  <sheetData>
    <row r="1" spans="1:3" ht="15.75">
      <c r="A1" s="355"/>
      <c r="B1" s="355"/>
      <c r="C1" s="355"/>
    </row>
    <row r="2" spans="1:3" s="3" customFormat="1" ht="15.75">
      <c r="A2" s="355"/>
      <c r="B2" s="355"/>
      <c r="C2" s="355"/>
    </row>
    <row r="3" spans="1:3" s="3" customFormat="1" ht="15.75">
      <c r="A3" s="355"/>
      <c r="B3" s="355"/>
      <c r="C3" s="355"/>
    </row>
    <row r="4" spans="1:3" s="3" customFormat="1" ht="15.75">
      <c r="A4" s="355"/>
      <c r="B4" s="355"/>
      <c r="C4" s="355"/>
    </row>
    <row r="5" spans="1:3" s="14" customFormat="1" ht="20.25">
      <c r="A5" s="357" t="s">
        <v>114</v>
      </c>
      <c r="B5" s="357"/>
      <c r="C5" s="357"/>
    </row>
    <row r="6" spans="1:3" s="14" customFormat="1" ht="16.5" customHeight="1">
      <c r="A6" s="356" t="s">
        <v>82</v>
      </c>
      <c r="B6" s="356"/>
      <c r="C6" s="356"/>
    </row>
    <row r="7" spans="1:3" s="14" customFormat="1" ht="16.5" customHeight="1">
      <c r="A7" s="357" t="s">
        <v>253</v>
      </c>
      <c r="B7" s="357"/>
      <c r="C7" s="357"/>
    </row>
    <row r="8" spans="1:5" ht="16.5" thickBot="1">
      <c r="A8" s="355"/>
      <c r="B8" s="355"/>
      <c r="C8" s="355"/>
      <c r="E8" s="11"/>
    </row>
    <row r="9" spans="1:4" s="18" customFormat="1" ht="15" customHeight="1">
      <c r="A9" s="353"/>
      <c r="B9" s="132" t="s">
        <v>79</v>
      </c>
      <c r="C9" s="55" t="s">
        <v>83</v>
      </c>
      <c r="D9" s="22"/>
    </row>
    <row r="10" spans="1:4" s="18" customFormat="1" ht="15">
      <c r="A10" s="354"/>
      <c r="B10" s="133" t="s">
        <v>81</v>
      </c>
      <c r="C10" s="56" t="s">
        <v>80</v>
      </c>
      <c r="D10" s="22"/>
    </row>
    <row r="11" spans="1:4" s="18" customFormat="1" ht="15">
      <c r="A11" s="354"/>
      <c r="B11" s="133" t="s">
        <v>254</v>
      </c>
      <c r="C11" s="56" t="s">
        <v>167</v>
      </c>
      <c r="D11" s="22"/>
    </row>
    <row r="12" spans="1:4" s="18" customFormat="1" ht="15">
      <c r="A12" s="354"/>
      <c r="B12" s="133" t="s">
        <v>35</v>
      </c>
      <c r="C12" s="56" t="s">
        <v>36</v>
      </c>
      <c r="D12" s="22"/>
    </row>
    <row r="13" spans="1:4" s="18" customFormat="1" ht="15">
      <c r="A13" s="354"/>
      <c r="B13" s="133"/>
      <c r="C13" s="56" t="s">
        <v>176</v>
      </c>
      <c r="D13" s="22"/>
    </row>
    <row r="14" spans="1:4" s="18" customFormat="1" ht="15">
      <c r="A14" s="354"/>
      <c r="B14" s="133" t="s">
        <v>92</v>
      </c>
      <c r="C14" s="146" t="s">
        <v>92</v>
      </c>
      <c r="D14" s="22"/>
    </row>
    <row r="15" spans="1:4" s="18" customFormat="1" ht="15">
      <c r="A15" s="120" t="s">
        <v>20</v>
      </c>
      <c r="B15" s="134"/>
      <c r="C15" s="140"/>
      <c r="D15" s="22"/>
    </row>
    <row r="16" spans="1:4" s="18" customFormat="1" ht="15">
      <c r="A16" s="42" t="s">
        <v>124</v>
      </c>
      <c r="B16" s="131">
        <f>+'[2]bsgroup'!$Q$8+'[2]bsgroup'!$Q$14</f>
        <v>335</v>
      </c>
      <c r="C16" s="77">
        <v>327</v>
      </c>
      <c r="D16" s="22"/>
    </row>
    <row r="17" spans="1:4" s="18" customFormat="1" ht="15">
      <c r="A17" s="42" t="s">
        <v>21</v>
      </c>
      <c r="B17" s="131">
        <f>+'[2]bsgroup'!$Q$9</f>
        <v>165746</v>
      </c>
      <c r="C17" s="77">
        <f>159196-839</f>
        <v>158357</v>
      </c>
      <c r="D17" s="22"/>
    </row>
    <row r="18" spans="1:4" s="18" customFormat="1" ht="15">
      <c r="A18" s="42" t="s">
        <v>173</v>
      </c>
      <c r="B18" s="131">
        <f>+'[2]bsgroup'!$Q$10</f>
        <v>836</v>
      </c>
      <c r="C18" s="77">
        <v>839</v>
      </c>
      <c r="D18" s="22"/>
    </row>
    <row r="19" spans="1:4" s="18" customFormat="1" ht="15">
      <c r="A19" s="42" t="s">
        <v>125</v>
      </c>
      <c r="B19" s="131">
        <f>+'[2]bsgroup'!$Q$16</f>
        <v>217</v>
      </c>
      <c r="C19" s="77">
        <v>195</v>
      </c>
      <c r="D19" s="22"/>
    </row>
    <row r="20" spans="1:4" s="18" customFormat="1" ht="15">
      <c r="A20" s="42" t="s">
        <v>53</v>
      </c>
      <c r="B20" s="135">
        <f>+'[2]bsgroup'!$Q$17+'[2]bsgroup'!$Q$18</f>
        <v>28038</v>
      </c>
      <c r="C20" s="78">
        <v>26122</v>
      </c>
      <c r="D20" s="22"/>
    </row>
    <row r="21" spans="1:4" s="18" customFormat="1" ht="15">
      <c r="A21" s="42"/>
      <c r="B21" s="136">
        <f>SUM(B16:B20)</f>
        <v>195172</v>
      </c>
      <c r="C21" s="145">
        <f>SUM(C16:C20)</f>
        <v>185840</v>
      </c>
      <c r="D21" s="22"/>
    </row>
    <row r="22" spans="1:4" s="18" customFormat="1" ht="15">
      <c r="A22" s="41" t="s">
        <v>22</v>
      </c>
      <c r="B22" s="131"/>
      <c r="C22" s="77"/>
      <c r="D22" s="22"/>
    </row>
    <row r="23" spans="1:4" s="18" customFormat="1" ht="15">
      <c r="A23" s="42" t="s">
        <v>23</v>
      </c>
      <c r="B23" s="131">
        <f>+'[2]bsgroup'!$Q$21</f>
        <v>62882</v>
      </c>
      <c r="C23" s="77">
        <v>44198</v>
      </c>
      <c r="D23" s="22"/>
    </row>
    <row r="24" spans="1:4" s="18" customFormat="1" ht="15">
      <c r="A24" s="42" t="s">
        <v>24</v>
      </c>
      <c r="B24" s="131">
        <f>+'[2]bsgroup'!$Q$22</f>
        <v>27265</v>
      </c>
      <c r="C24" s="77">
        <v>32970</v>
      </c>
      <c r="D24" s="22"/>
    </row>
    <row r="25" spans="1:4" s="18" customFormat="1" ht="15">
      <c r="A25" s="42" t="s">
        <v>25</v>
      </c>
      <c r="B25" s="131">
        <f>+'[2]bsgroup'!$Q$23-1</f>
        <v>7315</v>
      </c>
      <c r="C25" s="77">
        <v>4138</v>
      </c>
      <c r="D25" s="22"/>
    </row>
    <row r="26" spans="1:4" s="18" customFormat="1" ht="15">
      <c r="A26" s="42" t="s">
        <v>45</v>
      </c>
      <c r="B26" s="131">
        <f>+'[2]bsgroup'!$Q$27</f>
        <v>284</v>
      </c>
      <c r="C26" s="77">
        <v>774</v>
      </c>
      <c r="D26" s="22"/>
    </row>
    <row r="27" spans="1:4" s="18" customFormat="1" ht="15">
      <c r="A27" s="42" t="s">
        <v>26</v>
      </c>
      <c r="B27" s="131">
        <f>+'[2]bsgroup'!$Q$28</f>
        <v>13998</v>
      </c>
      <c r="C27" s="78">
        <v>8583</v>
      </c>
      <c r="D27" s="22"/>
    </row>
    <row r="28" spans="1:4" s="18" customFormat="1" ht="15">
      <c r="A28" s="42"/>
      <c r="B28" s="136">
        <f>SUM(B23:B27)</f>
        <v>111744</v>
      </c>
      <c r="C28" s="145">
        <f>SUM(C23:C27)</f>
        <v>90663</v>
      </c>
      <c r="D28" s="22"/>
    </row>
    <row r="29" spans="1:4" s="18" customFormat="1" ht="15">
      <c r="A29" s="42"/>
      <c r="B29" s="131"/>
      <c r="C29" s="77"/>
      <c r="D29" s="22"/>
    </row>
    <row r="30" spans="1:4" s="18" customFormat="1" ht="15">
      <c r="A30" s="41" t="s">
        <v>177</v>
      </c>
      <c r="B30" s="150">
        <f>+B21+B28</f>
        <v>306916</v>
      </c>
      <c r="C30" s="149">
        <f>+C21+C28</f>
        <v>276503</v>
      </c>
      <c r="D30" s="22"/>
    </row>
    <row r="31" spans="1:4" s="18" customFormat="1" ht="15">
      <c r="A31" s="41"/>
      <c r="B31" s="131"/>
      <c r="C31" s="43"/>
      <c r="D31" s="22"/>
    </row>
    <row r="32" spans="1:4" s="18" customFormat="1" ht="15">
      <c r="A32" s="41" t="s">
        <v>178</v>
      </c>
      <c r="B32" s="131"/>
      <c r="C32" s="43"/>
      <c r="D32" s="22"/>
    </row>
    <row r="33" spans="1:4" s="18" customFormat="1" ht="15">
      <c r="A33" s="41" t="s">
        <v>179</v>
      </c>
      <c r="B33" s="131"/>
      <c r="C33" s="43"/>
      <c r="D33" s="22"/>
    </row>
    <row r="34" spans="1:4" s="18" customFormat="1" ht="15">
      <c r="A34" s="42" t="s">
        <v>32</v>
      </c>
      <c r="B34" s="131">
        <f>+'[2]bsgroup'!$P$58/1000</f>
        <v>76208</v>
      </c>
      <c r="C34" s="77">
        <v>76208</v>
      </c>
      <c r="D34" s="22"/>
    </row>
    <row r="35" spans="1:4" s="18" customFormat="1" ht="15">
      <c r="A35" s="42" t="s">
        <v>97</v>
      </c>
      <c r="B35" s="131">
        <f>+'[2]bsgroup'!$Q$60+'[2]bsgroup'!$Q$61+'[2]bsgroup'!$Q$62+1</f>
        <v>3373</v>
      </c>
      <c r="C35" s="77">
        <f>8285+13</f>
        <v>8298</v>
      </c>
      <c r="D35" s="22"/>
    </row>
    <row r="36" spans="1:4" s="18" customFormat="1" ht="15">
      <c r="A36" s="42" t="s">
        <v>33</v>
      </c>
      <c r="B36" s="131">
        <f>+'[2]bsgroup'!$Q$59-1</f>
        <v>90</v>
      </c>
      <c r="C36" s="77">
        <v>90</v>
      </c>
      <c r="D36" s="22"/>
    </row>
    <row r="37" spans="1:4" s="18" customFormat="1" ht="15">
      <c r="A37" s="42" t="s">
        <v>34</v>
      </c>
      <c r="B37" s="131">
        <f>+'[2]bsgroup'!$Q$63</f>
        <v>39158</v>
      </c>
      <c r="C37" s="78">
        <f>30867-13</f>
        <v>30854</v>
      </c>
      <c r="D37" s="22"/>
    </row>
    <row r="38" spans="1:4" s="18" customFormat="1" ht="15">
      <c r="A38" s="41"/>
      <c r="B38" s="137">
        <f>SUM(B34:B37)</f>
        <v>118829</v>
      </c>
      <c r="C38" s="77">
        <f>SUM(C34:C37)</f>
        <v>115450</v>
      </c>
      <c r="D38" s="22"/>
    </row>
    <row r="39" spans="1:4" s="18" customFormat="1" ht="15">
      <c r="A39" s="41" t="s">
        <v>76</v>
      </c>
      <c r="B39" s="135">
        <f>+'[2]bsgroup'!$Q$65</f>
        <v>37472</v>
      </c>
      <c r="C39" s="78">
        <v>33586</v>
      </c>
      <c r="D39" s="22"/>
    </row>
    <row r="40" spans="1:4" s="18" customFormat="1" ht="15">
      <c r="A40" s="41" t="s">
        <v>180</v>
      </c>
      <c r="B40" s="135">
        <f>+B38+B39</f>
        <v>156301</v>
      </c>
      <c r="C40" s="145">
        <f>+C38+C39</f>
        <v>149036</v>
      </c>
      <c r="D40" s="22"/>
    </row>
    <row r="41" spans="1:4" s="18" customFormat="1" ht="15">
      <c r="A41" s="42"/>
      <c r="B41" s="131"/>
      <c r="C41" s="77"/>
      <c r="D41" s="22"/>
    </row>
    <row r="42" spans="1:4" s="18" customFormat="1" ht="15">
      <c r="A42" s="41" t="s">
        <v>31</v>
      </c>
      <c r="B42" s="131"/>
      <c r="C42" s="141"/>
      <c r="D42" s="22"/>
    </row>
    <row r="43" spans="1:4" s="18" customFormat="1" ht="15">
      <c r="A43" s="42" t="s">
        <v>29</v>
      </c>
      <c r="B43" s="131">
        <f>+'[2]bsgroup'!$Q$48</f>
        <v>8585</v>
      </c>
      <c r="C43" s="77">
        <v>5773</v>
      </c>
      <c r="D43" s="22"/>
    </row>
    <row r="44" spans="1:4" s="18" customFormat="1" ht="15">
      <c r="A44" s="42" t="s">
        <v>47</v>
      </c>
      <c r="B44" s="131">
        <f>+'[2]bsgroup'!$Q$47</f>
        <v>43182</v>
      </c>
      <c r="C44" s="77">
        <v>33400</v>
      </c>
      <c r="D44" s="22"/>
    </row>
    <row r="45" spans="1:4" s="18" customFormat="1" ht="15">
      <c r="A45" s="42" t="s">
        <v>51</v>
      </c>
      <c r="B45" s="131">
        <f>+'[2]bsgroup'!$Q$46</f>
        <v>13678</v>
      </c>
      <c r="C45" s="77">
        <v>12232</v>
      </c>
      <c r="D45" s="22"/>
    </row>
    <row r="46" spans="1:4" s="18" customFormat="1" ht="15">
      <c r="A46" s="42" t="s">
        <v>126</v>
      </c>
      <c r="B46" s="131">
        <f>+'[2]bsgroup'!$Q$49</f>
        <v>644</v>
      </c>
      <c r="C46" s="78">
        <v>551</v>
      </c>
      <c r="D46" s="22"/>
    </row>
    <row r="47" spans="1:4" s="18" customFormat="1" ht="15">
      <c r="A47" s="42"/>
      <c r="B47" s="136">
        <f>SUM(B43:B46)</f>
        <v>66089</v>
      </c>
      <c r="C47" s="45">
        <f>SUM(C43:C46)</f>
        <v>51956</v>
      </c>
      <c r="D47" s="22"/>
    </row>
    <row r="48" spans="1:4" s="18" customFormat="1" ht="15">
      <c r="A48" s="42"/>
      <c r="B48" s="131"/>
      <c r="C48" s="77"/>
      <c r="D48" s="22"/>
    </row>
    <row r="49" spans="1:4" s="18" customFormat="1" ht="15">
      <c r="A49" s="41" t="s">
        <v>27</v>
      </c>
      <c r="B49" s="131"/>
      <c r="C49" s="77"/>
      <c r="D49" s="22"/>
    </row>
    <row r="50" spans="1:4" s="18" customFormat="1" ht="15">
      <c r="A50" s="42" t="s">
        <v>28</v>
      </c>
      <c r="B50" s="131">
        <f>+'[2]bsgroup'!$Q$31</f>
        <v>14694</v>
      </c>
      <c r="C50" s="77">
        <v>12281</v>
      </c>
      <c r="D50" s="22"/>
    </row>
    <row r="51" spans="1:4" s="18" customFormat="1" ht="15">
      <c r="A51" s="42" t="s">
        <v>46</v>
      </c>
      <c r="B51" s="131">
        <f>+'[2]bsgroup'!$Q$32+1</f>
        <v>16987</v>
      </c>
      <c r="C51" s="77">
        <v>17090</v>
      </c>
      <c r="D51" s="22"/>
    </row>
    <row r="52" spans="1:4" s="18" customFormat="1" ht="15">
      <c r="A52" s="42" t="s">
        <v>29</v>
      </c>
      <c r="B52" s="131">
        <f>+'[2]bsgroup'!$Q$38</f>
        <v>2420</v>
      </c>
      <c r="C52" s="77">
        <v>1864</v>
      </c>
      <c r="D52" s="22"/>
    </row>
    <row r="53" spans="1:4" s="18" customFormat="1" ht="15">
      <c r="A53" s="42" t="s">
        <v>47</v>
      </c>
      <c r="B53" s="131">
        <f>+'[2]bsgroup'!$Q$37</f>
        <v>3537</v>
      </c>
      <c r="C53" s="77">
        <v>2339</v>
      </c>
      <c r="D53" s="22"/>
    </row>
    <row r="54" spans="1:4" s="18" customFormat="1" ht="15">
      <c r="A54" s="42" t="s">
        <v>48</v>
      </c>
      <c r="B54" s="131">
        <f>+'[2]bsgroup'!$Q$36</f>
        <v>42577</v>
      </c>
      <c r="C54" s="77">
        <v>38969</v>
      </c>
      <c r="D54" s="22"/>
    </row>
    <row r="55" spans="1:4" s="18" customFormat="1" ht="15">
      <c r="A55" s="42" t="s">
        <v>49</v>
      </c>
      <c r="B55" s="131">
        <f>+'[2]bsgroup'!$Q$39</f>
        <v>3645</v>
      </c>
      <c r="C55" s="77">
        <v>2804</v>
      </c>
      <c r="D55" s="22"/>
    </row>
    <row r="56" spans="1:4" s="18" customFormat="1" ht="15">
      <c r="A56" s="42" t="s">
        <v>50</v>
      </c>
      <c r="B56" s="131">
        <f>+'[2]bsgroup'!$Q$40</f>
        <v>666</v>
      </c>
      <c r="C56" s="78">
        <v>164</v>
      </c>
      <c r="D56" s="22"/>
    </row>
    <row r="57" spans="1:4" s="18" customFormat="1" ht="15">
      <c r="A57" s="42"/>
      <c r="B57" s="136">
        <f>SUM(B50:B56)</f>
        <v>84526</v>
      </c>
      <c r="C57" s="145">
        <f>SUM(C50:C56)</f>
        <v>75511</v>
      </c>
      <c r="D57" s="22"/>
    </row>
    <row r="58" spans="1:4" s="18" customFormat="1" ht="15">
      <c r="A58" s="42"/>
      <c r="B58" s="131"/>
      <c r="C58" s="142"/>
      <c r="D58" s="22"/>
    </row>
    <row r="59" spans="1:4" s="18" customFormat="1" ht="15">
      <c r="A59" s="41" t="s">
        <v>181</v>
      </c>
      <c r="B59" s="131">
        <f>+B47+B57</f>
        <v>150615</v>
      </c>
      <c r="C59" s="77">
        <f>+C47+C57</f>
        <v>127467</v>
      </c>
      <c r="D59" s="22"/>
    </row>
    <row r="60" spans="1:4" s="18" customFormat="1" ht="15">
      <c r="A60" s="41"/>
      <c r="B60" s="131"/>
      <c r="C60" s="142"/>
      <c r="D60" s="22"/>
    </row>
    <row r="61" spans="1:4" s="18" customFormat="1" ht="15">
      <c r="A61" s="121" t="s">
        <v>182</v>
      </c>
      <c r="B61" s="138">
        <f>+B59+B40</f>
        <v>306916</v>
      </c>
      <c r="C61" s="149">
        <f>+C59+C40</f>
        <v>276503</v>
      </c>
      <c r="D61" s="22"/>
    </row>
    <row r="62" spans="1:4" s="18" customFormat="1" ht="15">
      <c r="A62" s="27"/>
      <c r="B62" s="27"/>
      <c r="C62" s="76"/>
      <c r="D62" s="22"/>
    </row>
    <row r="63" spans="1:4" s="18" customFormat="1" ht="16.5" customHeight="1">
      <c r="A63" s="42"/>
      <c r="B63" s="131"/>
      <c r="C63" s="143"/>
      <c r="D63" s="22"/>
    </row>
    <row r="64" spans="1:4" s="24" customFormat="1" ht="29.25" thickBot="1">
      <c r="A64" s="122" t="s">
        <v>183</v>
      </c>
      <c r="B64" s="139">
        <f>+'[2]bsgroup'!$Q$77</f>
        <v>78</v>
      </c>
      <c r="C64" s="144">
        <v>75.7</v>
      </c>
      <c r="D64" s="58"/>
    </row>
    <row r="65" spans="1:5" s="18" customFormat="1" ht="15">
      <c r="A65" s="352"/>
      <c r="B65" s="352"/>
      <c r="C65" s="352"/>
      <c r="D65" s="22"/>
      <c r="E65" s="24"/>
    </row>
    <row r="66" spans="1:4" s="36" customFormat="1" ht="28.5" customHeight="1">
      <c r="A66" s="351" t="s">
        <v>273</v>
      </c>
      <c r="B66" s="351"/>
      <c r="C66" s="351"/>
      <c r="D66" s="59"/>
    </row>
    <row r="67" spans="1:4" s="18" customFormat="1" ht="34.5" customHeight="1">
      <c r="A67" s="350" t="s">
        <v>242</v>
      </c>
      <c r="B67" s="350"/>
      <c r="C67" s="350"/>
      <c r="D67" s="22"/>
    </row>
    <row r="68" spans="1:4" s="18" customFormat="1" ht="15">
      <c r="A68" s="22"/>
      <c r="B68" s="22"/>
      <c r="C68" s="22"/>
      <c r="D68" s="22"/>
    </row>
    <row r="69" spans="1:4" s="18" customFormat="1" ht="15">
      <c r="A69" s="22"/>
      <c r="B69" s="22"/>
      <c r="C69" s="22"/>
      <c r="D69" s="22"/>
    </row>
    <row r="70" spans="1:4" s="18" customFormat="1" ht="15">
      <c r="A70" s="22"/>
      <c r="B70" s="22"/>
      <c r="C70" s="22"/>
      <c r="D70" s="22"/>
    </row>
    <row r="71" spans="1:4" s="18" customFormat="1" ht="15">
      <c r="A71" s="22"/>
      <c r="B71" s="22"/>
      <c r="C71" s="22"/>
      <c r="D71" s="22"/>
    </row>
    <row r="72" spans="1:4" s="18" customFormat="1" ht="15">
      <c r="A72" s="22"/>
      <c r="B72" s="22"/>
      <c r="C72" s="22"/>
      <c r="D72" s="22"/>
    </row>
    <row r="73" spans="1:4" s="18" customFormat="1" ht="15">
      <c r="A73" s="22"/>
      <c r="B73" s="22"/>
      <c r="C73" s="22"/>
      <c r="D73" s="22"/>
    </row>
    <row r="74" spans="1:4" s="18" customFormat="1" ht="15">
      <c r="A74" s="22"/>
      <c r="B74" s="22"/>
      <c r="C74" s="22"/>
      <c r="D74" s="22"/>
    </row>
    <row r="75" spans="1:4" s="18" customFormat="1" ht="15">
      <c r="A75" s="22"/>
      <c r="B75" s="22"/>
      <c r="C75" s="22"/>
      <c r="D75" s="22"/>
    </row>
    <row r="76" spans="1:4" s="18" customFormat="1" ht="15">
      <c r="A76" s="22"/>
      <c r="B76" s="22"/>
      <c r="C76" s="22"/>
      <c r="D76" s="22"/>
    </row>
    <row r="77" spans="1:4" s="18" customFormat="1" ht="15">
      <c r="A77" s="22"/>
      <c r="B77" s="22"/>
      <c r="C77" s="22"/>
      <c r="D77" s="22"/>
    </row>
    <row r="78" spans="1:4" s="18" customFormat="1" ht="15">
      <c r="A78" s="22"/>
      <c r="B78" s="22"/>
      <c r="C78" s="22"/>
      <c r="D78" s="22"/>
    </row>
    <row r="79" spans="1:4" s="18" customFormat="1" ht="15">
      <c r="A79" s="22"/>
      <c r="B79" s="22"/>
      <c r="C79" s="22"/>
      <c r="D79" s="22"/>
    </row>
    <row r="80" spans="1:4" s="18" customFormat="1" ht="15">
      <c r="A80" s="22"/>
      <c r="B80" s="22"/>
      <c r="C80" s="22"/>
      <c r="D80" s="22"/>
    </row>
    <row r="81" spans="1:4" s="18" customFormat="1" ht="15">
      <c r="A81" s="22"/>
      <c r="B81" s="22"/>
      <c r="C81" s="22"/>
      <c r="D81" s="22"/>
    </row>
    <row r="82" spans="1:4" s="18" customFormat="1" ht="15">
      <c r="A82" s="22"/>
      <c r="B82" s="22"/>
      <c r="C82" s="22"/>
      <c r="D82" s="22"/>
    </row>
    <row r="83" spans="1:4" s="18" customFormat="1" ht="15">
      <c r="A83" s="22"/>
      <c r="B83" s="22"/>
      <c r="C83" s="22"/>
      <c r="D83" s="22"/>
    </row>
    <row r="84" s="18" customFormat="1" ht="15"/>
    <row r="85" s="18" customFormat="1" ht="15"/>
    <row r="86" s="18" customFormat="1" ht="15"/>
    <row r="87" s="18" customFormat="1" ht="15"/>
    <row r="88" s="18" customFormat="1" ht="15"/>
    <row r="89" s="18" customFormat="1" ht="15"/>
    <row r="90" s="18" customFormat="1" ht="15"/>
    <row r="91" s="18" customFormat="1" ht="15"/>
    <row r="92" s="18" customFormat="1" ht="15"/>
    <row r="93" s="18" customFormat="1" ht="15"/>
    <row r="94" s="18" customFormat="1" ht="15"/>
    <row r="95" s="18" customFormat="1" ht="15"/>
    <row r="96" s="18" customFormat="1" ht="15"/>
    <row r="97" s="18" customFormat="1" ht="15"/>
    <row r="98" s="18" customFormat="1" ht="15"/>
    <row r="99" s="18" customFormat="1" ht="15"/>
    <row r="100" s="18" customFormat="1" ht="15"/>
    <row r="101" s="18" customFormat="1" ht="15"/>
    <row r="102" s="18" customFormat="1" ht="15"/>
    <row r="103" s="18" customFormat="1" ht="15"/>
    <row r="104" s="18" customFormat="1" ht="15"/>
    <row r="105" s="18" customFormat="1" ht="15"/>
    <row r="106" s="18" customFormat="1" ht="15"/>
    <row r="107" s="18" customFormat="1" ht="15"/>
    <row r="108" s="18" customFormat="1" ht="15"/>
    <row r="109" s="18" customFormat="1" ht="15"/>
    <row r="110" s="18" customFormat="1" ht="15"/>
    <row r="111" s="18" customFormat="1" ht="15"/>
    <row r="112" s="18" customFormat="1" ht="15"/>
    <row r="113" s="18" customFormat="1" ht="15"/>
    <row r="114" s="18" customFormat="1" ht="15"/>
    <row r="115" s="18" customFormat="1" ht="15"/>
    <row r="116" s="18" customFormat="1" ht="15"/>
    <row r="117" s="18" customFormat="1" ht="15"/>
    <row r="118" s="18" customFormat="1" ht="15"/>
    <row r="119" s="18" customFormat="1" ht="15"/>
    <row r="120" s="18" customFormat="1" ht="15"/>
    <row r="121" s="18" customFormat="1" ht="15"/>
    <row r="122" s="18" customFormat="1" ht="15"/>
    <row r="123" s="18" customFormat="1" ht="15"/>
    <row r="124" s="18" customFormat="1" ht="15"/>
    <row r="125" s="18" customFormat="1" ht="15"/>
    <row r="126" s="18" customFormat="1" ht="15"/>
    <row r="127" s="18" customFormat="1" ht="15"/>
    <row r="128" s="18" customFormat="1" ht="15"/>
    <row r="129" s="18" customFormat="1" ht="15"/>
    <row r="130" s="18" customFormat="1" ht="15"/>
    <row r="131" s="18" customFormat="1" ht="15"/>
    <row r="132" s="18" customFormat="1" ht="15"/>
    <row r="133" s="18" customFormat="1" ht="15"/>
    <row r="134" s="18" customFormat="1" ht="15"/>
    <row r="135" s="18" customFormat="1" ht="15"/>
    <row r="136" s="18" customFormat="1" ht="15"/>
    <row r="137" s="18" customFormat="1" ht="15"/>
    <row r="138" s="18" customFormat="1" ht="15"/>
    <row r="139" s="18" customFormat="1" ht="15"/>
    <row r="140" s="18" customFormat="1" ht="15"/>
    <row r="141" s="18" customFormat="1" ht="15"/>
    <row r="142" s="18" customFormat="1" ht="15"/>
    <row r="143" s="18" customFormat="1" ht="15"/>
    <row r="144" s="18" customFormat="1" ht="15"/>
    <row r="145" s="18" customFormat="1" ht="15"/>
    <row r="146" s="18" customFormat="1" ht="15"/>
    <row r="147" s="18" customFormat="1" ht="15"/>
    <row r="148" s="18" customFormat="1" ht="15"/>
    <row r="149" s="18" customFormat="1" ht="15"/>
    <row r="150" s="18" customFormat="1" ht="15"/>
    <row r="151" s="18" customFormat="1" ht="15"/>
    <row r="152" s="18" customFormat="1" ht="15"/>
    <row r="153" s="18" customFormat="1" ht="15"/>
    <row r="154" s="18" customFormat="1" ht="15"/>
    <row r="155" s="18" customFormat="1" ht="15"/>
    <row r="156" s="18" customFormat="1" ht="15"/>
    <row r="157" s="18" customFormat="1" ht="15"/>
    <row r="158" s="18" customFormat="1" ht="15"/>
    <row r="159" s="18" customFormat="1" ht="15"/>
    <row r="160" s="18" customFormat="1" ht="15"/>
    <row r="161" s="18" customFormat="1" ht="15"/>
    <row r="162" s="18" customFormat="1" ht="15"/>
    <row r="163" s="18" customFormat="1" ht="15"/>
    <row r="164" s="18" customFormat="1" ht="15"/>
    <row r="165" s="18" customFormat="1" ht="15"/>
    <row r="166" s="18" customFormat="1" ht="15"/>
    <row r="167" s="18" customFormat="1" ht="15"/>
    <row r="168" s="18" customFormat="1" ht="15"/>
    <row r="169" s="18" customFormat="1" ht="15"/>
    <row r="170" s="18" customFormat="1" ht="15"/>
    <row r="171" s="18" customFormat="1" ht="15"/>
    <row r="172" s="18" customFormat="1" ht="15"/>
    <row r="173" s="18" customFormat="1" ht="15"/>
    <row r="174" s="18" customFormat="1" ht="15"/>
    <row r="175" s="18" customFormat="1" ht="15"/>
    <row r="176" s="18" customFormat="1" ht="15"/>
    <row r="177" s="18" customFormat="1" ht="15"/>
    <row r="178" s="18" customFormat="1" ht="15"/>
    <row r="179" s="18" customFormat="1" ht="15"/>
    <row r="180" s="18" customFormat="1" ht="15"/>
    <row r="181" s="18" customFormat="1" ht="15"/>
    <row r="182" s="18" customFormat="1" ht="15"/>
    <row r="183" s="18" customFormat="1" ht="15"/>
    <row r="184" s="18" customFormat="1" ht="15"/>
    <row r="185" s="18" customFormat="1" ht="15"/>
    <row r="186" s="18" customFormat="1" ht="15"/>
    <row r="187" s="18" customFormat="1" ht="15"/>
    <row r="188" s="18" customFormat="1" ht="15"/>
    <row r="189" s="18" customFormat="1" ht="15"/>
    <row r="190" s="18" customFormat="1" ht="15"/>
    <row r="191" s="18" customFormat="1" ht="15"/>
    <row r="192" s="18" customFormat="1" ht="15"/>
    <row r="193" s="18" customFormat="1" ht="15"/>
    <row r="194" s="18" customFormat="1" ht="15"/>
    <row r="195" s="18" customFormat="1" ht="15"/>
    <row r="196" s="18" customFormat="1" ht="15"/>
    <row r="197" s="18" customFormat="1" ht="15"/>
    <row r="198" s="18" customFormat="1" ht="15"/>
    <row r="199" s="18" customFormat="1" ht="15"/>
    <row r="200" s="18" customFormat="1" ht="15"/>
    <row r="201" s="18" customFormat="1" ht="15"/>
    <row r="202" s="18" customFormat="1" ht="15"/>
    <row r="203" s="18" customFormat="1" ht="15"/>
    <row r="204" s="18" customFormat="1" ht="15"/>
    <row r="205" s="18" customFormat="1" ht="15"/>
    <row r="206" s="18" customFormat="1" ht="15"/>
    <row r="207" s="18" customFormat="1" ht="15"/>
    <row r="208" s="18" customFormat="1" ht="15"/>
    <row r="209" s="18" customFormat="1" ht="15"/>
    <row r="210" s="18" customFormat="1" ht="15"/>
    <row r="211" s="18" customFormat="1" ht="15"/>
    <row r="212" s="18" customFormat="1" ht="15"/>
    <row r="213" s="18" customFormat="1" ht="15"/>
    <row r="214" s="18" customFormat="1" ht="15"/>
    <row r="215" s="18" customFormat="1" ht="15"/>
    <row r="216" s="18" customFormat="1" ht="15"/>
    <row r="217" s="18" customFormat="1" ht="15"/>
    <row r="218" s="18" customFormat="1" ht="15"/>
    <row r="219" s="18" customFormat="1" ht="15"/>
    <row r="220" s="18" customFormat="1" ht="15"/>
    <row r="221" s="18" customFormat="1" ht="15"/>
    <row r="222" s="18" customFormat="1" ht="15"/>
    <row r="223" s="18" customFormat="1" ht="15"/>
    <row r="224" s="18" customFormat="1" ht="15"/>
    <row r="225" s="18" customFormat="1" ht="15"/>
    <row r="226" s="18" customFormat="1" ht="15"/>
    <row r="227" s="18" customFormat="1" ht="15"/>
    <row r="228" s="18" customFormat="1" ht="15"/>
    <row r="229" s="18" customFormat="1" ht="15"/>
    <row r="230" s="18" customFormat="1" ht="15"/>
    <row r="231" s="18" customFormat="1" ht="15"/>
    <row r="232" s="18" customFormat="1" ht="15"/>
    <row r="233" s="18" customFormat="1" ht="15"/>
    <row r="234" s="18" customFormat="1" ht="15"/>
    <row r="235" s="18" customFormat="1" ht="15"/>
    <row r="236" s="18" customFormat="1" ht="15"/>
    <row r="237" s="18" customFormat="1" ht="15"/>
    <row r="238" s="18" customFormat="1" ht="15"/>
    <row r="239" s="18" customFormat="1" ht="15"/>
    <row r="240" s="18" customFormat="1" ht="15"/>
    <row r="241" s="18" customFormat="1" ht="15"/>
    <row r="242" s="18" customFormat="1" ht="15"/>
    <row r="243" s="18" customFormat="1" ht="15"/>
    <row r="244" s="18" customFormat="1" ht="15"/>
    <row r="245" s="18" customFormat="1" ht="15"/>
    <row r="246" s="18" customFormat="1" ht="15"/>
    <row r="247" s="18" customFormat="1" ht="15"/>
    <row r="248" s="18" customFormat="1" ht="15"/>
  </sheetData>
  <sheetProtection password="DE1A" sheet="1" objects="1" scenarios="1" selectLockedCells="1" selectUnlockedCells="1"/>
  <mergeCells count="9">
    <mergeCell ref="A1:C4"/>
    <mergeCell ref="A8:C8"/>
    <mergeCell ref="A6:C6"/>
    <mergeCell ref="A7:C7"/>
    <mergeCell ref="A5:C5"/>
    <mergeCell ref="A67:C67"/>
    <mergeCell ref="A66:C66"/>
    <mergeCell ref="A65:C65"/>
    <mergeCell ref="A9:A14"/>
  </mergeCells>
  <printOptions horizontalCentered="1"/>
  <pageMargins left="0.511811023622047" right="0.261811024" top="0.511811023622047" bottom="0.511811023622047" header="0.22" footer="0"/>
  <pageSetup fitToHeight="1" fitToWidth="1" horizontalDpi="600" verticalDpi="600" orientation="portrait" scale="6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F238"/>
  <sheetViews>
    <sheetView zoomScale="80" zoomScaleNormal="80" workbookViewId="0" topLeftCell="A10">
      <selection activeCell="B14" sqref="B14"/>
    </sheetView>
  </sheetViews>
  <sheetFormatPr defaultColWidth="9.140625" defaultRowHeight="12.75"/>
  <cols>
    <col min="1" max="1" width="44.140625" style="1" customWidth="1"/>
    <col min="2" max="5" width="13.7109375" style="2" customWidth="1"/>
    <col min="6" max="16384" width="9.140625" style="1" customWidth="1"/>
  </cols>
  <sheetData>
    <row r="1" spans="1:5" ht="15.75">
      <c r="A1" s="355"/>
      <c r="B1" s="355"/>
      <c r="C1" s="355"/>
      <c r="D1" s="355"/>
      <c r="E1" s="355"/>
    </row>
    <row r="2" spans="1:5" ht="15.75">
      <c r="A2" s="355"/>
      <c r="B2" s="355"/>
      <c r="C2" s="355"/>
      <c r="D2" s="355"/>
      <c r="E2" s="355"/>
    </row>
    <row r="3" spans="1:5" ht="15.75">
      <c r="A3" s="355"/>
      <c r="B3" s="355"/>
      <c r="C3" s="355"/>
      <c r="D3" s="355"/>
      <c r="E3" s="355"/>
    </row>
    <row r="4" spans="1:5" ht="15.75">
      <c r="A4" s="355"/>
      <c r="B4" s="355"/>
      <c r="C4" s="355"/>
      <c r="D4" s="355"/>
      <c r="E4" s="355"/>
    </row>
    <row r="5" spans="1:5" s="14" customFormat="1" ht="20.25">
      <c r="A5" s="357" t="s">
        <v>114</v>
      </c>
      <c r="B5" s="357"/>
      <c r="C5" s="357"/>
      <c r="D5" s="357"/>
      <c r="E5" s="357"/>
    </row>
    <row r="6" spans="1:5" s="14" customFormat="1" ht="16.5" customHeight="1">
      <c r="A6" s="356" t="s">
        <v>84</v>
      </c>
      <c r="B6" s="356"/>
      <c r="C6" s="356"/>
      <c r="D6" s="356"/>
      <c r="E6" s="356"/>
    </row>
    <row r="7" spans="1:5" s="14" customFormat="1" ht="16.5" customHeight="1">
      <c r="A7" s="357" t="str">
        <f>'BS'!$A$7</f>
        <v>for the second financial quarter ended 31 December 2006 (Unaudited)</v>
      </c>
      <c r="B7" s="357"/>
      <c r="C7" s="357"/>
      <c r="D7" s="357"/>
      <c r="E7" s="357"/>
    </row>
    <row r="8" spans="1:6" ht="16.5" thickBot="1">
      <c r="A8" s="355"/>
      <c r="B8" s="355"/>
      <c r="C8" s="355"/>
      <c r="D8" s="355"/>
      <c r="E8" s="355"/>
      <c r="F8" s="11"/>
    </row>
    <row r="9" spans="1:5" s="24" customFormat="1" ht="15" customHeight="1">
      <c r="A9" s="367"/>
      <c r="B9" s="365" t="s">
        <v>85</v>
      </c>
      <c r="C9" s="366"/>
      <c r="D9" s="365" t="s">
        <v>86</v>
      </c>
      <c r="E9" s="366"/>
    </row>
    <row r="10" spans="1:5" s="24" customFormat="1" ht="18" customHeight="1">
      <c r="A10" s="368"/>
      <c r="B10" s="360" t="s">
        <v>55</v>
      </c>
      <c r="C10" s="361"/>
      <c r="D10" s="360" t="s">
        <v>263</v>
      </c>
      <c r="E10" s="364"/>
    </row>
    <row r="11" spans="1:5" s="24" customFormat="1" ht="19.5" customHeight="1" thickBot="1">
      <c r="A11" s="368"/>
      <c r="B11" s="362" t="s">
        <v>255</v>
      </c>
      <c r="C11" s="363"/>
      <c r="D11" s="362" t="str">
        <f>+B11</f>
        <v>31 December</v>
      </c>
      <c r="E11" s="363"/>
    </row>
    <row r="12" spans="1:5" s="24" customFormat="1" ht="14.25">
      <c r="A12" s="368"/>
      <c r="B12" s="83">
        <v>2006</v>
      </c>
      <c r="C12" s="128">
        <v>2005</v>
      </c>
      <c r="D12" s="83">
        <f>+B12</f>
        <v>2006</v>
      </c>
      <c r="E12" s="63">
        <v>2005</v>
      </c>
    </row>
    <row r="13" spans="1:5" s="24" customFormat="1" ht="15" thickBot="1">
      <c r="A13" s="369"/>
      <c r="B13" s="62" t="s">
        <v>92</v>
      </c>
      <c r="C13" s="127" t="s">
        <v>92</v>
      </c>
      <c r="D13" s="62" t="s">
        <v>92</v>
      </c>
      <c r="E13" s="62" t="s">
        <v>92</v>
      </c>
    </row>
    <row r="14" spans="1:5" s="24" customFormat="1" ht="21.75" customHeight="1">
      <c r="A14" s="41" t="s">
        <v>37</v>
      </c>
      <c r="B14" s="60">
        <f>'[2]qtr plgroup'!$Q$8</f>
        <v>44688</v>
      </c>
      <c r="C14" s="111">
        <v>34481</v>
      </c>
      <c r="D14" s="60">
        <f>+'[2]plgroup'!$Q$8</f>
        <v>87665</v>
      </c>
      <c r="E14" s="60">
        <v>66091</v>
      </c>
    </row>
    <row r="15" spans="1:5" s="18" customFormat="1" ht="21.75" customHeight="1">
      <c r="A15" s="42" t="s">
        <v>38</v>
      </c>
      <c r="B15" s="43">
        <f>'[2]qtr plgroup'!$Q$10</f>
        <v>-95</v>
      </c>
      <c r="C15" s="99">
        <v>184</v>
      </c>
      <c r="D15" s="43">
        <f>+'[2]plgroup'!$Q$10</f>
        <v>83</v>
      </c>
      <c r="E15" s="43">
        <v>317</v>
      </c>
    </row>
    <row r="16" spans="1:5" s="18" customFormat="1" ht="21.75" customHeight="1">
      <c r="A16" s="42" t="s">
        <v>73</v>
      </c>
      <c r="B16" s="43">
        <f>(((SUM('[2]qtr plgroup'!$Q$12:$Q$47)))-B17)+'[2]qtr plgroup'!$Q$51</f>
        <v>-31782</v>
      </c>
      <c r="C16" s="99">
        <v>-27852</v>
      </c>
      <c r="D16" s="43">
        <f>(SUM('[2]plgroup'!$Q$12:$Q$47)-D17)+'[2]plgroup'!$Q$51</f>
        <v>-64756.299</v>
      </c>
      <c r="E16" s="43">
        <v>-52284</v>
      </c>
    </row>
    <row r="17" spans="1:5" s="24" customFormat="1" ht="21.75" customHeight="1">
      <c r="A17" s="42" t="s">
        <v>75</v>
      </c>
      <c r="B17" s="43">
        <f>+'[2]qtr plgroup'!$Q$23+'[2]qtr plgroup'!$Q$25</f>
        <v>-2558</v>
      </c>
      <c r="C17" s="99">
        <v>-1750</v>
      </c>
      <c r="D17" s="43">
        <f>+'[2]plgroup'!$Q$23+'[2]plgroup'!$Q$25</f>
        <v>-4853</v>
      </c>
      <c r="E17" s="43">
        <v>-3379</v>
      </c>
    </row>
    <row r="18" spans="1:5" s="24" customFormat="1" ht="17.25" customHeight="1">
      <c r="A18" s="42"/>
      <c r="B18" s="43"/>
      <c r="C18" s="99"/>
      <c r="D18" s="43"/>
      <c r="E18" s="43"/>
    </row>
    <row r="19" spans="1:6" s="18" customFormat="1" ht="21.75" customHeight="1">
      <c r="A19" s="42" t="s">
        <v>74</v>
      </c>
      <c r="B19" s="44">
        <f>+'[2]qtr plgroup'!$Q$49-2</f>
        <v>-806</v>
      </c>
      <c r="C19" s="95">
        <v>-311</v>
      </c>
      <c r="D19" s="44">
        <f>+'[2]plgroup'!$Q$49-2</f>
        <v>-1470</v>
      </c>
      <c r="E19" s="44">
        <v>-642</v>
      </c>
      <c r="F19" s="19"/>
    </row>
    <row r="20" spans="1:5" s="24" customFormat="1" ht="23.25" customHeight="1">
      <c r="A20" s="41" t="s">
        <v>52</v>
      </c>
      <c r="B20" s="57">
        <f>SUM(B14:B19)</f>
        <v>9447</v>
      </c>
      <c r="C20" s="50">
        <f>SUM(C14:C19)</f>
        <v>4752</v>
      </c>
      <c r="D20" s="57">
        <f>SUM(D14:D19)</f>
        <v>16668.701</v>
      </c>
      <c r="E20" s="57">
        <v>10103</v>
      </c>
    </row>
    <row r="21" spans="1:5" s="18" customFormat="1" ht="24" customHeight="1">
      <c r="A21" s="42" t="s">
        <v>30</v>
      </c>
      <c r="B21" s="44">
        <f>+'[2]qtr plgroup'!$Q$54</f>
        <v>-1455</v>
      </c>
      <c r="C21" s="95">
        <v>-470</v>
      </c>
      <c r="D21" s="44">
        <f>+'[2]plgroup'!$Q$54</f>
        <v>-2765</v>
      </c>
      <c r="E21" s="44">
        <v>-1370</v>
      </c>
    </row>
    <row r="22" spans="1:5" s="24" customFormat="1" ht="24" customHeight="1">
      <c r="A22" s="41" t="s">
        <v>40</v>
      </c>
      <c r="B22" s="57">
        <f>B20+B21</f>
        <v>7992</v>
      </c>
      <c r="C22" s="50">
        <f>C20+C21</f>
        <v>4282</v>
      </c>
      <c r="D22" s="57">
        <f>D20+D21</f>
        <v>13903.701000000001</v>
      </c>
      <c r="E22" s="57">
        <v>8733</v>
      </c>
    </row>
    <row r="23" spans="1:5" s="24" customFormat="1" ht="24" customHeight="1">
      <c r="A23" s="41"/>
      <c r="B23" s="57"/>
      <c r="C23" s="50"/>
      <c r="D23" s="57"/>
      <c r="E23" s="57"/>
    </row>
    <row r="24" spans="1:5" s="24" customFormat="1" ht="20.25" customHeight="1">
      <c r="A24" s="41" t="s">
        <v>185</v>
      </c>
      <c r="B24" s="57"/>
      <c r="C24" s="50"/>
      <c r="D24" s="57"/>
      <c r="E24" s="57"/>
    </row>
    <row r="25" spans="1:5" s="24" customFormat="1" ht="20.25" customHeight="1">
      <c r="A25" s="42" t="s">
        <v>184</v>
      </c>
      <c r="B25" s="43">
        <f>+'[2]qtr plgroup'!$Q$60-2</f>
        <v>5898</v>
      </c>
      <c r="C25" s="99">
        <f>+C27-C26</f>
        <v>2878</v>
      </c>
      <c r="D25" s="43">
        <f>+'[2]plgroup'!$Q$60-2</f>
        <v>10017.701000000001</v>
      </c>
      <c r="E25" s="43">
        <v>6014</v>
      </c>
    </row>
    <row r="26" spans="1:5" s="18" customFormat="1" ht="22.5" customHeight="1">
      <c r="A26" s="42" t="s">
        <v>76</v>
      </c>
      <c r="B26" s="43">
        <f>-'[2]qtr plgroup'!$Q$58</f>
        <v>2094</v>
      </c>
      <c r="C26" s="99">
        <v>1404</v>
      </c>
      <c r="D26" s="43">
        <f>-'[2]plgroup'!$Q$58</f>
        <v>3886</v>
      </c>
      <c r="E26" s="43">
        <v>2719</v>
      </c>
    </row>
    <row r="27" spans="1:5" s="24" customFormat="1" ht="21.75" customHeight="1" thickBot="1">
      <c r="A27" s="41" t="s">
        <v>40</v>
      </c>
      <c r="B27" s="46">
        <f>+B22</f>
        <v>7992</v>
      </c>
      <c r="C27" s="129">
        <f>+C22</f>
        <v>4282</v>
      </c>
      <c r="D27" s="46">
        <f>+D22</f>
        <v>13903.701000000001</v>
      </c>
      <c r="E27" s="46">
        <f>+E22</f>
        <v>8733</v>
      </c>
    </row>
    <row r="28" spans="1:5" s="18" customFormat="1" ht="15.75" thickTop="1">
      <c r="A28" s="42"/>
      <c r="B28" s="43"/>
      <c r="C28" s="99"/>
      <c r="D28" s="43"/>
      <c r="E28" s="43"/>
    </row>
    <row r="29" spans="1:5" s="24" customFormat="1" ht="29.25" customHeight="1">
      <c r="A29" s="79" t="s">
        <v>186</v>
      </c>
      <c r="B29" s="57"/>
      <c r="C29" s="50"/>
      <c r="D29" s="57"/>
      <c r="E29" s="57"/>
    </row>
    <row r="30" spans="1:5" s="18" customFormat="1" ht="30" customHeight="1" thickBot="1">
      <c r="A30" s="80" t="s">
        <v>187</v>
      </c>
      <c r="B30" s="81">
        <f>+Notes!D214</f>
        <v>3.869672475330674</v>
      </c>
      <c r="C30" s="130">
        <f>+Notes!E214</f>
        <v>1.8882532017635945</v>
      </c>
      <c r="D30" s="65">
        <f>+Notes!F214</f>
        <v>6.572604582196096</v>
      </c>
      <c r="E30" s="82">
        <f>+Notes!G214</f>
        <v>3.9457799706067602</v>
      </c>
    </row>
    <row r="31" spans="1:5" s="18" customFormat="1" ht="15">
      <c r="A31" s="359"/>
      <c r="B31" s="359"/>
      <c r="C31" s="359"/>
      <c r="D31" s="359"/>
      <c r="E31" s="359"/>
    </row>
    <row r="32" s="18" customFormat="1" ht="18.75" customHeight="1">
      <c r="A32" s="18" t="s">
        <v>175</v>
      </c>
    </row>
    <row r="33" spans="1:5" s="18" customFormat="1" ht="47.25" customHeight="1">
      <c r="A33" s="350" t="s">
        <v>249</v>
      </c>
      <c r="B33" s="350"/>
      <c r="C33" s="350"/>
      <c r="D33" s="358"/>
      <c r="E33" s="358"/>
    </row>
    <row r="34" s="18" customFormat="1" ht="15"/>
    <row r="35" spans="1:5" s="18" customFormat="1" ht="15">
      <c r="A35" s="350"/>
      <c r="B35" s="350"/>
      <c r="C35" s="350"/>
      <c r="D35" s="358"/>
      <c r="E35" s="358"/>
    </row>
    <row r="36" spans="1:5" s="18" customFormat="1" ht="15">
      <c r="A36" s="358"/>
      <c r="B36" s="358"/>
      <c r="C36" s="358"/>
      <c r="D36" s="358"/>
      <c r="E36" s="358"/>
    </row>
    <row r="37" s="18" customFormat="1" ht="15"/>
    <row r="38" s="18" customFormat="1" ht="15"/>
    <row r="39" s="18" customFormat="1" ht="15"/>
    <row r="40" s="18" customFormat="1" ht="15"/>
    <row r="41" s="18" customFormat="1" ht="15"/>
    <row r="42" s="18" customFormat="1" ht="15"/>
    <row r="43" s="18" customFormat="1" ht="15"/>
    <row r="44" s="18" customFormat="1" ht="15"/>
    <row r="45" spans="2:5" s="18" customFormat="1" ht="15">
      <c r="B45" s="32"/>
      <c r="C45" s="32"/>
      <c r="D45" s="32"/>
      <c r="E45" s="32"/>
    </row>
    <row r="46" spans="2:5" s="18" customFormat="1" ht="15">
      <c r="B46" s="32"/>
      <c r="C46" s="32"/>
      <c r="D46" s="32"/>
      <c r="E46" s="32"/>
    </row>
    <row r="47" spans="2:5" s="18" customFormat="1" ht="15">
      <c r="B47" s="32"/>
      <c r="C47" s="32"/>
      <c r="D47" s="32"/>
      <c r="E47" s="32"/>
    </row>
    <row r="48" spans="2:5" s="18" customFormat="1" ht="15">
      <c r="B48" s="32"/>
      <c r="C48" s="32"/>
      <c r="D48" s="32"/>
      <c r="E48" s="32"/>
    </row>
    <row r="49" spans="2:5" s="18" customFormat="1" ht="15">
      <c r="B49" s="32"/>
      <c r="C49" s="32"/>
      <c r="D49" s="32"/>
      <c r="E49" s="32"/>
    </row>
    <row r="50" spans="2:5" s="18" customFormat="1" ht="15">
      <c r="B50" s="32"/>
      <c r="C50" s="32"/>
      <c r="D50" s="32"/>
      <c r="E50" s="32"/>
    </row>
    <row r="51" spans="2:5" s="18" customFormat="1" ht="15">
      <c r="B51" s="32"/>
      <c r="C51" s="32"/>
      <c r="D51" s="32"/>
      <c r="E51" s="32"/>
    </row>
    <row r="52" spans="2:5" s="18" customFormat="1" ht="15">
      <c r="B52" s="32"/>
      <c r="C52" s="32"/>
      <c r="D52" s="32"/>
      <c r="E52" s="32"/>
    </row>
    <row r="53" spans="2:5" s="18" customFormat="1" ht="15">
      <c r="B53" s="32"/>
      <c r="C53" s="32"/>
      <c r="D53" s="32"/>
      <c r="E53" s="32"/>
    </row>
    <row r="54" spans="2:5" s="18" customFormat="1" ht="15">
      <c r="B54" s="32"/>
      <c r="C54" s="32"/>
      <c r="D54" s="32"/>
      <c r="E54" s="32"/>
    </row>
    <row r="55" spans="2:5" s="18" customFormat="1" ht="15">
      <c r="B55" s="32"/>
      <c r="C55" s="32"/>
      <c r="D55" s="32"/>
      <c r="E55" s="32"/>
    </row>
    <row r="56" spans="2:5" s="18" customFormat="1" ht="15">
      <c r="B56" s="32"/>
      <c r="C56" s="32"/>
      <c r="D56" s="32"/>
      <c r="E56" s="32"/>
    </row>
    <row r="57" spans="2:5" s="18" customFormat="1" ht="15">
      <c r="B57" s="32"/>
      <c r="C57" s="32"/>
      <c r="D57" s="32"/>
      <c r="E57" s="32"/>
    </row>
    <row r="58" spans="2:5" s="18" customFormat="1" ht="15">
      <c r="B58" s="32"/>
      <c r="C58" s="32"/>
      <c r="D58" s="32"/>
      <c r="E58" s="32"/>
    </row>
    <row r="59" spans="2:5" s="18" customFormat="1" ht="15">
      <c r="B59" s="32"/>
      <c r="C59" s="32"/>
      <c r="D59" s="32"/>
      <c r="E59" s="32"/>
    </row>
    <row r="60" spans="2:5" s="18" customFormat="1" ht="15">
      <c r="B60" s="32"/>
      <c r="C60" s="32"/>
      <c r="D60" s="32"/>
      <c r="E60" s="32"/>
    </row>
    <row r="61" spans="2:5" s="18" customFormat="1" ht="15">
      <c r="B61" s="32"/>
      <c r="C61" s="32"/>
      <c r="D61" s="32"/>
      <c r="E61" s="32"/>
    </row>
    <row r="62" spans="2:5" s="18" customFormat="1" ht="15">
      <c r="B62" s="32"/>
      <c r="C62" s="32"/>
      <c r="D62" s="32"/>
      <c r="E62" s="32"/>
    </row>
    <row r="63" spans="2:5" s="18" customFormat="1" ht="15">
      <c r="B63" s="32"/>
      <c r="C63" s="32"/>
      <c r="D63" s="32"/>
      <c r="E63" s="32"/>
    </row>
    <row r="64" spans="2:5" s="18" customFormat="1" ht="15">
      <c r="B64" s="32"/>
      <c r="C64" s="32"/>
      <c r="D64" s="32"/>
      <c r="E64" s="32"/>
    </row>
    <row r="65" spans="2:5" s="18" customFormat="1" ht="15">
      <c r="B65" s="32"/>
      <c r="C65" s="32"/>
      <c r="D65" s="32"/>
      <c r="E65" s="32"/>
    </row>
    <row r="66" spans="2:5" s="18" customFormat="1" ht="15">
      <c r="B66" s="32"/>
      <c r="C66" s="32"/>
      <c r="D66" s="32"/>
      <c r="E66" s="32"/>
    </row>
    <row r="67" spans="2:5" s="18" customFormat="1" ht="15">
      <c r="B67" s="32"/>
      <c r="C67" s="32"/>
      <c r="D67" s="32"/>
      <c r="E67" s="32"/>
    </row>
    <row r="68" spans="2:5" s="18" customFormat="1" ht="15">
      <c r="B68" s="32"/>
      <c r="C68" s="32"/>
      <c r="D68" s="32"/>
      <c r="E68" s="32"/>
    </row>
    <row r="69" spans="2:5" s="18" customFormat="1" ht="15">
      <c r="B69" s="32"/>
      <c r="C69" s="32"/>
      <c r="D69" s="32"/>
      <c r="E69" s="32"/>
    </row>
    <row r="70" spans="2:5" s="18" customFormat="1" ht="15">
      <c r="B70" s="32"/>
      <c r="C70" s="32"/>
      <c r="D70" s="32"/>
      <c r="E70" s="32"/>
    </row>
    <row r="71" spans="2:5" s="18" customFormat="1" ht="15">
      <c r="B71" s="32"/>
      <c r="C71" s="32"/>
      <c r="D71" s="32"/>
      <c r="E71" s="32"/>
    </row>
    <row r="72" spans="2:5" s="18" customFormat="1" ht="15">
      <c r="B72" s="32"/>
      <c r="C72" s="32"/>
      <c r="D72" s="32"/>
      <c r="E72" s="32"/>
    </row>
    <row r="73" spans="2:5" s="18" customFormat="1" ht="15">
      <c r="B73" s="32"/>
      <c r="C73" s="32"/>
      <c r="D73" s="32"/>
      <c r="E73" s="32"/>
    </row>
    <row r="74" spans="2:5" s="18" customFormat="1" ht="15">
      <c r="B74" s="32"/>
      <c r="C74" s="32"/>
      <c r="D74" s="32"/>
      <c r="E74" s="32"/>
    </row>
    <row r="75" spans="2:5" s="18" customFormat="1" ht="15">
      <c r="B75" s="32"/>
      <c r="C75" s="32"/>
      <c r="D75" s="32"/>
      <c r="E75" s="32"/>
    </row>
    <row r="76" spans="2:5" s="18" customFormat="1" ht="15">
      <c r="B76" s="32"/>
      <c r="C76" s="32"/>
      <c r="D76" s="32"/>
      <c r="E76" s="32"/>
    </row>
    <row r="77" spans="2:5" s="18" customFormat="1" ht="15">
      <c r="B77" s="32"/>
      <c r="C77" s="32"/>
      <c r="D77" s="32"/>
      <c r="E77" s="32"/>
    </row>
    <row r="78" spans="2:5" s="18" customFormat="1" ht="15">
      <c r="B78" s="32"/>
      <c r="C78" s="32"/>
      <c r="D78" s="32"/>
      <c r="E78" s="32"/>
    </row>
    <row r="79" spans="2:5" s="18" customFormat="1" ht="15">
      <c r="B79" s="32"/>
      <c r="C79" s="32"/>
      <c r="D79" s="32"/>
      <c r="E79" s="32"/>
    </row>
    <row r="80" spans="2:5" s="18" customFormat="1" ht="15">
      <c r="B80" s="32"/>
      <c r="C80" s="32"/>
      <c r="D80" s="32"/>
      <c r="E80" s="32"/>
    </row>
    <row r="81" spans="2:5" s="18" customFormat="1" ht="15">
      <c r="B81" s="32"/>
      <c r="C81" s="32"/>
      <c r="D81" s="32"/>
      <c r="E81" s="32"/>
    </row>
    <row r="82" spans="2:5" s="18" customFormat="1" ht="15">
      <c r="B82" s="32"/>
      <c r="C82" s="32"/>
      <c r="D82" s="32"/>
      <c r="E82" s="32"/>
    </row>
    <row r="83" spans="2:5" s="18" customFormat="1" ht="15">
      <c r="B83" s="32"/>
      <c r="C83" s="32"/>
      <c r="D83" s="32"/>
      <c r="E83" s="32"/>
    </row>
    <row r="84" spans="2:5" s="18" customFormat="1" ht="15">
      <c r="B84" s="32"/>
      <c r="C84" s="32"/>
      <c r="D84" s="32"/>
      <c r="E84" s="32"/>
    </row>
    <row r="85" spans="2:5" s="18" customFormat="1" ht="15">
      <c r="B85" s="32"/>
      <c r="C85" s="32"/>
      <c r="D85" s="32"/>
      <c r="E85" s="32"/>
    </row>
    <row r="86" spans="2:5" s="18" customFormat="1" ht="15">
      <c r="B86" s="32"/>
      <c r="C86" s="32"/>
      <c r="D86" s="32"/>
      <c r="E86" s="32"/>
    </row>
    <row r="87" spans="2:5" s="18" customFormat="1" ht="15">
      <c r="B87" s="32"/>
      <c r="C87" s="32"/>
      <c r="D87" s="32"/>
      <c r="E87" s="32"/>
    </row>
    <row r="88" spans="2:5" s="18" customFormat="1" ht="15">
      <c r="B88" s="32"/>
      <c r="C88" s="32"/>
      <c r="D88" s="32"/>
      <c r="E88" s="32"/>
    </row>
    <row r="89" spans="2:5" s="18" customFormat="1" ht="15">
      <c r="B89" s="32"/>
      <c r="C89" s="32"/>
      <c r="D89" s="32"/>
      <c r="E89" s="32"/>
    </row>
    <row r="90" spans="2:5" s="18" customFormat="1" ht="15">
      <c r="B90" s="32"/>
      <c r="C90" s="32"/>
      <c r="D90" s="32"/>
      <c r="E90" s="32"/>
    </row>
    <row r="91" spans="2:5" s="18" customFormat="1" ht="15">
      <c r="B91" s="32"/>
      <c r="C91" s="32"/>
      <c r="D91" s="32"/>
      <c r="E91" s="32"/>
    </row>
    <row r="92" spans="2:5" s="18" customFormat="1" ht="15">
      <c r="B92" s="32"/>
      <c r="C92" s="32"/>
      <c r="D92" s="32"/>
      <c r="E92" s="32"/>
    </row>
    <row r="93" spans="2:5" s="18" customFormat="1" ht="15">
      <c r="B93" s="32"/>
      <c r="C93" s="32"/>
      <c r="D93" s="32"/>
      <c r="E93" s="32"/>
    </row>
    <row r="94" spans="2:5" s="18" customFormat="1" ht="15">
      <c r="B94" s="32"/>
      <c r="C94" s="32"/>
      <c r="D94" s="32"/>
      <c r="E94" s="32"/>
    </row>
    <row r="95" spans="2:5" s="18" customFormat="1" ht="15">
      <c r="B95" s="32"/>
      <c r="C95" s="32"/>
      <c r="D95" s="32"/>
      <c r="E95" s="32"/>
    </row>
    <row r="96" spans="2:5" s="18" customFormat="1" ht="15">
      <c r="B96" s="32"/>
      <c r="C96" s="32"/>
      <c r="D96" s="32"/>
      <c r="E96" s="32"/>
    </row>
    <row r="97" spans="2:5" s="18" customFormat="1" ht="15">
      <c r="B97" s="32"/>
      <c r="C97" s="32"/>
      <c r="D97" s="32"/>
      <c r="E97" s="32"/>
    </row>
    <row r="98" spans="2:5" s="18" customFormat="1" ht="15">
      <c r="B98" s="32"/>
      <c r="C98" s="32"/>
      <c r="D98" s="32"/>
      <c r="E98" s="32"/>
    </row>
    <row r="99" spans="2:5" s="18" customFormat="1" ht="15">
      <c r="B99" s="32"/>
      <c r="C99" s="32"/>
      <c r="D99" s="32"/>
      <c r="E99" s="32"/>
    </row>
    <row r="100" spans="2:5" s="18" customFormat="1" ht="15">
      <c r="B100" s="32"/>
      <c r="C100" s="32"/>
      <c r="D100" s="32"/>
      <c r="E100" s="32"/>
    </row>
    <row r="101" spans="2:5" s="18" customFormat="1" ht="15">
      <c r="B101" s="32"/>
      <c r="C101" s="32"/>
      <c r="D101" s="32"/>
      <c r="E101" s="32"/>
    </row>
    <row r="102" spans="2:5" s="18" customFormat="1" ht="15">
      <c r="B102" s="32"/>
      <c r="C102" s="32"/>
      <c r="D102" s="32"/>
      <c r="E102" s="32"/>
    </row>
    <row r="103" spans="2:5" s="18" customFormat="1" ht="15">
      <c r="B103" s="32"/>
      <c r="C103" s="32"/>
      <c r="D103" s="32"/>
      <c r="E103" s="32"/>
    </row>
    <row r="104" spans="2:5" s="18" customFormat="1" ht="15">
      <c r="B104" s="32"/>
      <c r="C104" s="32"/>
      <c r="D104" s="32"/>
      <c r="E104" s="32"/>
    </row>
    <row r="105" spans="2:5" s="18" customFormat="1" ht="15">
      <c r="B105" s="32"/>
      <c r="C105" s="32"/>
      <c r="D105" s="32"/>
      <c r="E105" s="32"/>
    </row>
    <row r="106" spans="2:5" s="18" customFormat="1" ht="15">
      <c r="B106" s="32"/>
      <c r="C106" s="32"/>
      <c r="D106" s="32"/>
      <c r="E106" s="32"/>
    </row>
    <row r="107" spans="2:5" s="18" customFormat="1" ht="15">
      <c r="B107" s="32"/>
      <c r="C107" s="32"/>
      <c r="D107" s="32"/>
      <c r="E107" s="32"/>
    </row>
    <row r="108" spans="2:5" s="18" customFormat="1" ht="15">
      <c r="B108" s="32"/>
      <c r="C108" s="32"/>
      <c r="D108" s="32"/>
      <c r="E108" s="32"/>
    </row>
    <row r="109" spans="2:5" s="18" customFormat="1" ht="15">
      <c r="B109" s="32"/>
      <c r="C109" s="32"/>
      <c r="D109" s="32"/>
      <c r="E109" s="32"/>
    </row>
    <row r="110" spans="2:5" s="18" customFormat="1" ht="15">
      <c r="B110" s="32"/>
      <c r="C110" s="32"/>
      <c r="D110" s="32"/>
      <c r="E110" s="32"/>
    </row>
    <row r="111" spans="2:5" s="18" customFormat="1" ht="15">
      <c r="B111" s="32"/>
      <c r="C111" s="32"/>
      <c r="D111" s="32"/>
      <c r="E111" s="32"/>
    </row>
    <row r="112" spans="2:5" s="18" customFormat="1" ht="15">
      <c r="B112" s="32"/>
      <c r="C112" s="32"/>
      <c r="D112" s="32"/>
      <c r="E112" s="32"/>
    </row>
    <row r="113" spans="2:5" s="18" customFormat="1" ht="15">
      <c r="B113" s="32"/>
      <c r="C113" s="32"/>
      <c r="D113" s="32"/>
      <c r="E113" s="32"/>
    </row>
    <row r="114" spans="2:5" s="18" customFormat="1" ht="15">
      <c r="B114" s="32"/>
      <c r="C114" s="32"/>
      <c r="D114" s="32"/>
      <c r="E114" s="32"/>
    </row>
    <row r="115" spans="2:5" s="18" customFormat="1" ht="15">
      <c r="B115" s="32"/>
      <c r="C115" s="32"/>
      <c r="D115" s="32"/>
      <c r="E115" s="32"/>
    </row>
    <row r="116" spans="2:5" s="18" customFormat="1" ht="15">
      <c r="B116" s="32"/>
      <c r="C116" s="32"/>
      <c r="D116" s="32"/>
      <c r="E116" s="32"/>
    </row>
    <row r="117" spans="2:5" s="18" customFormat="1" ht="15">
      <c r="B117" s="32"/>
      <c r="C117" s="32"/>
      <c r="D117" s="32"/>
      <c r="E117" s="32"/>
    </row>
    <row r="118" spans="2:5" s="18" customFormat="1" ht="15">
      <c r="B118" s="32"/>
      <c r="C118" s="32"/>
      <c r="D118" s="32"/>
      <c r="E118" s="32"/>
    </row>
    <row r="119" spans="2:5" s="18" customFormat="1" ht="15">
      <c r="B119" s="32"/>
      <c r="C119" s="32"/>
      <c r="D119" s="32"/>
      <c r="E119" s="32"/>
    </row>
    <row r="120" spans="2:5" s="18" customFormat="1" ht="15">
      <c r="B120" s="32"/>
      <c r="C120" s="32"/>
      <c r="D120" s="32"/>
      <c r="E120" s="32"/>
    </row>
    <row r="121" spans="2:5" s="18" customFormat="1" ht="15">
      <c r="B121" s="32"/>
      <c r="C121" s="32"/>
      <c r="D121" s="32"/>
      <c r="E121" s="32"/>
    </row>
    <row r="122" spans="2:5" s="18" customFormat="1" ht="15">
      <c r="B122" s="32"/>
      <c r="C122" s="32"/>
      <c r="D122" s="32"/>
      <c r="E122" s="32"/>
    </row>
    <row r="123" spans="2:5" s="18" customFormat="1" ht="15">
      <c r="B123" s="32"/>
      <c r="C123" s="32"/>
      <c r="D123" s="32"/>
      <c r="E123" s="32"/>
    </row>
    <row r="124" spans="2:5" s="18" customFormat="1" ht="15">
      <c r="B124" s="32"/>
      <c r="C124" s="32"/>
      <c r="D124" s="32"/>
      <c r="E124" s="32"/>
    </row>
    <row r="125" spans="2:5" s="18" customFormat="1" ht="15">
      <c r="B125" s="32"/>
      <c r="C125" s="32"/>
      <c r="D125" s="32"/>
      <c r="E125" s="32"/>
    </row>
    <row r="126" spans="2:5" s="18" customFormat="1" ht="15">
      <c r="B126" s="32"/>
      <c r="C126" s="32"/>
      <c r="D126" s="32"/>
      <c r="E126" s="32"/>
    </row>
    <row r="127" spans="2:5" s="18" customFormat="1" ht="15">
      <c r="B127" s="32"/>
      <c r="C127" s="32"/>
      <c r="D127" s="32"/>
      <c r="E127" s="32"/>
    </row>
    <row r="128" spans="2:5" s="18" customFormat="1" ht="15">
      <c r="B128" s="32"/>
      <c r="C128" s="32"/>
      <c r="D128" s="32"/>
      <c r="E128" s="32"/>
    </row>
    <row r="129" spans="2:5" s="18" customFormat="1" ht="15">
      <c r="B129" s="32"/>
      <c r="C129" s="32"/>
      <c r="D129" s="32"/>
      <c r="E129" s="32"/>
    </row>
    <row r="130" spans="2:5" s="18" customFormat="1" ht="15">
      <c r="B130" s="32"/>
      <c r="C130" s="32"/>
      <c r="D130" s="32"/>
      <c r="E130" s="32"/>
    </row>
    <row r="131" spans="2:5" s="18" customFormat="1" ht="15">
      <c r="B131" s="32"/>
      <c r="C131" s="32"/>
      <c r="D131" s="32"/>
      <c r="E131" s="32"/>
    </row>
    <row r="132" spans="2:5" s="18" customFormat="1" ht="15">
      <c r="B132" s="32"/>
      <c r="C132" s="32"/>
      <c r="D132" s="32"/>
      <c r="E132" s="32"/>
    </row>
    <row r="133" spans="2:5" s="18" customFormat="1" ht="15">
      <c r="B133" s="32"/>
      <c r="C133" s="32"/>
      <c r="D133" s="32"/>
      <c r="E133" s="32"/>
    </row>
    <row r="134" spans="2:5" s="18" customFormat="1" ht="15">
      <c r="B134" s="32"/>
      <c r="C134" s="32"/>
      <c r="D134" s="32"/>
      <c r="E134" s="32"/>
    </row>
    <row r="135" spans="2:5" s="18" customFormat="1" ht="15">
      <c r="B135" s="32"/>
      <c r="C135" s="32"/>
      <c r="D135" s="32"/>
      <c r="E135" s="32"/>
    </row>
    <row r="136" spans="2:5" s="18" customFormat="1" ht="15">
      <c r="B136" s="32"/>
      <c r="C136" s="32"/>
      <c r="D136" s="32"/>
      <c r="E136" s="32"/>
    </row>
    <row r="137" spans="2:5" s="18" customFormat="1" ht="15">
      <c r="B137" s="32"/>
      <c r="C137" s="32"/>
      <c r="D137" s="32"/>
      <c r="E137" s="32"/>
    </row>
    <row r="138" spans="2:5" s="18" customFormat="1" ht="15">
      <c r="B138" s="32"/>
      <c r="C138" s="32"/>
      <c r="D138" s="32"/>
      <c r="E138" s="32"/>
    </row>
    <row r="139" spans="2:5" s="18" customFormat="1" ht="15">
      <c r="B139" s="32"/>
      <c r="C139" s="32"/>
      <c r="D139" s="32"/>
      <c r="E139" s="32"/>
    </row>
    <row r="140" spans="2:5" s="18" customFormat="1" ht="15">
      <c r="B140" s="32"/>
      <c r="C140" s="32"/>
      <c r="D140" s="32"/>
      <c r="E140" s="32"/>
    </row>
    <row r="141" spans="2:5" s="18" customFormat="1" ht="15">
      <c r="B141" s="32"/>
      <c r="C141" s="32"/>
      <c r="D141" s="32"/>
      <c r="E141" s="32"/>
    </row>
    <row r="142" spans="2:5" s="18" customFormat="1" ht="15">
      <c r="B142" s="32"/>
      <c r="C142" s="32"/>
      <c r="D142" s="32"/>
      <c r="E142" s="32"/>
    </row>
    <row r="143" spans="2:5" s="18" customFormat="1" ht="15">
      <c r="B143" s="32"/>
      <c r="C143" s="32"/>
      <c r="D143" s="32"/>
      <c r="E143" s="32"/>
    </row>
    <row r="144" spans="2:5" s="18" customFormat="1" ht="15">
      <c r="B144" s="32"/>
      <c r="C144" s="32"/>
      <c r="D144" s="32"/>
      <c r="E144" s="32"/>
    </row>
    <row r="145" spans="2:5" s="18" customFormat="1" ht="15">
      <c r="B145" s="32"/>
      <c r="C145" s="32"/>
      <c r="D145" s="32"/>
      <c r="E145" s="32"/>
    </row>
    <row r="146" spans="2:5" s="18" customFormat="1" ht="15">
      <c r="B146" s="32"/>
      <c r="C146" s="32"/>
      <c r="D146" s="32"/>
      <c r="E146" s="32"/>
    </row>
    <row r="147" spans="2:5" s="18" customFormat="1" ht="15">
      <c r="B147" s="32"/>
      <c r="C147" s="32"/>
      <c r="D147" s="32"/>
      <c r="E147" s="32"/>
    </row>
    <row r="148" spans="2:5" s="18" customFormat="1" ht="15">
      <c r="B148" s="32"/>
      <c r="C148" s="32"/>
      <c r="D148" s="32"/>
      <c r="E148" s="32"/>
    </row>
    <row r="149" spans="2:5" s="18" customFormat="1" ht="15">
      <c r="B149" s="32"/>
      <c r="C149" s="32"/>
      <c r="D149" s="32"/>
      <c r="E149" s="32"/>
    </row>
    <row r="150" spans="2:5" s="18" customFormat="1" ht="15">
      <c r="B150" s="32"/>
      <c r="C150" s="32"/>
      <c r="D150" s="32"/>
      <c r="E150" s="32"/>
    </row>
    <row r="151" spans="2:5" s="18" customFormat="1" ht="15">
      <c r="B151" s="32"/>
      <c r="C151" s="32"/>
      <c r="D151" s="32"/>
      <c r="E151" s="32"/>
    </row>
    <row r="152" spans="2:5" s="18" customFormat="1" ht="15">
      <c r="B152" s="32"/>
      <c r="C152" s="32"/>
      <c r="D152" s="32"/>
      <c r="E152" s="32"/>
    </row>
    <row r="153" spans="2:5" s="18" customFormat="1" ht="15">
      <c r="B153" s="32"/>
      <c r="C153" s="32"/>
      <c r="D153" s="32"/>
      <c r="E153" s="32"/>
    </row>
    <row r="154" spans="2:5" s="18" customFormat="1" ht="15">
      <c r="B154" s="32"/>
      <c r="C154" s="32"/>
      <c r="D154" s="32"/>
      <c r="E154" s="32"/>
    </row>
    <row r="155" spans="2:5" s="18" customFormat="1" ht="15">
      <c r="B155" s="32"/>
      <c r="C155" s="32"/>
      <c r="D155" s="32"/>
      <c r="E155" s="32"/>
    </row>
    <row r="156" spans="2:5" s="18" customFormat="1" ht="15">
      <c r="B156" s="32"/>
      <c r="C156" s="32"/>
      <c r="D156" s="32"/>
      <c r="E156" s="32"/>
    </row>
    <row r="157" spans="2:5" s="18" customFormat="1" ht="15">
      <c r="B157" s="32"/>
      <c r="C157" s="32"/>
      <c r="D157" s="32"/>
      <c r="E157" s="32"/>
    </row>
    <row r="158" spans="2:5" s="18" customFormat="1" ht="15">
      <c r="B158" s="32"/>
      <c r="C158" s="32"/>
      <c r="D158" s="32"/>
      <c r="E158" s="32"/>
    </row>
    <row r="159" spans="2:5" s="18" customFormat="1" ht="15">
      <c r="B159" s="32"/>
      <c r="C159" s="32"/>
      <c r="D159" s="32"/>
      <c r="E159" s="32"/>
    </row>
    <row r="160" spans="2:5" s="18" customFormat="1" ht="15">
      <c r="B160" s="32"/>
      <c r="C160" s="32"/>
      <c r="D160" s="32"/>
      <c r="E160" s="32"/>
    </row>
    <row r="161" spans="2:5" s="18" customFormat="1" ht="15">
      <c r="B161" s="32"/>
      <c r="C161" s="32"/>
      <c r="D161" s="32"/>
      <c r="E161" s="32"/>
    </row>
    <row r="162" spans="2:5" s="18" customFormat="1" ht="15">
      <c r="B162" s="32"/>
      <c r="C162" s="32"/>
      <c r="D162" s="32"/>
      <c r="E162" s="32"/>
    </row>
    <row r="163" spans="2:5" s="18" customFormat="1" ht="15">
      <c r="B163" s="32"/>
      <c r="C163" s="32"/>
      <c r="D163" s="32"/>
      <c r="E163" s="32"/>
    </row>
    <row r="164" spans="2:5" s="18" customFormat="1" ht="15">
      <c r="B164" s="32"/>
      <c r="C164" s="32"/>
      <c r="D164" s="32"/>
      <c r="E164" s="32"/>
    </row>
    <row r="165" spans="2:5" s="18" customFormat="1" ht="15">
      <c r="B165" s="32"/>
      <c r="C165" s="32"/>
      <c r="D165" s="32"/>
      <c r="E165" s="32"/>
    </row>
    <row r="166" spans="2:5" s="18" customFormat="1" ht="15">
      <c r="B166" s="32"/>
      <c r="C166" s="32"/>
      <c r="D166" s="32"/>
      <c r="E166" s="32"/>
    </row>
    <row r="167" spans="2:5" s="18" customFormat="1" ht="15">
      <c r="B167" s="32"/>
      <c r="C167" s="32"/>
      <c r="D167" s="32"/>
      <c r="E167" s="32"/>
    </row>
    <row r="168" spans="2:5" s="18" customFormat="1" ht="15">
      <c r="B168" s="32"/>
      <c r="C168" s="32"/>
      <c r="D168" s="32"/>
      <c r="E168" s="32"/>
    </row>
    <row r="169" spans="2:5" s="18" customFormat="1" ht="15">
      <c r="B169" s="32"/>
      <c r="C169" s="32"/>
      <c r="D169" s="32"/>
      <c r="E169" s="32"/>
    </row>
    <row r="170" spans="2:5" s="18" customFormat="1" ht="15">
      <c r="B170" s="32"/>
      <c r="C170" s="32"/>
      <c r="D170" s="32"/>
      <c r="E170" s="32"/>
    </row>
    <row r="171" spans="2:5" s="18" customFormat="1" ht="15">
      <c r="B171" s="32"/>
      <c r="C171" s="32"/>
      <c r="D171" s="32"/>
      <c r="E171" s="32"/>
    </row>
    <row r="172" spans="2:5" s="18" customFormat="1" ht="15">
      <c r="B172" s="32"/>
      <c r="C172" s="32"/>
      <c r="D172" s="32"/>
      <c r="E172" s="32"/>
    </row>
    <row r="173" spans="2:5" s="18" customFormat="1" ht="15">
      <c r="B173" s="32"/>
      <c r="C173" s="32"/>
      <c r="D173" s="32"/>
      <c r="E173" s="32"/>
    </row>
    <row r="174" spans="2:5" s="18" customFormat="1" ht="15">
      <c r="B174" s="32"/>
      <c r="C174" s="32"/>
      <c r="D174" s="32"/>
      <c r="E174" s="32"/>
    </row>
    <row r="175" spans="2:5" s="18" customFormat="1" ht="15">
      <c r="B175" s="32"/>
      <c r="C175" s="32"/>
      <c r="D175" s="32"/>
      <c r="E175" s="32"/>
    </row>
    <row r="176" spans="2:5" s="18" customFormat="1" ht="15">
      <c r="B176" s="32"/>
      <c r="C176" s="32"/>
      <c r="D176" s="32"/>
      <c r="E176" s="32"/>
    </row>
    <row r="177" spans="2:5" s="18" customFormat="1" ht="15">
      <c r="B177" s="32"/>
      <c r="C177" s="32"/>
      <c r="D177" s="32"/>
      <c r="E177" s="32"/>
    </row>
    <row r="178" spans="2:5" s="18" customFormat="1" ht="15">
      <c r="B178" s="32"/>
      <c r="C178" s="32"/>
      <c r="D178" s="32"/>
      <c r="E178" s="32"/>
    </row>
    <row r="179" spans="2:5" s="18" customFormat="1" ht="15">
      <c r="B179" s="32"/>
      <c r="C179" s="32"/>
      <c r="D179" s="32"/>
      <c r="E179" s="32"/>
    </row>
    <row r="180" spans="2:5" s="18" customFormat="1" ht="15">
      <c r="B180" s="32"/>
      <c r="C180" s="32"/>
      <c r="D180" s="32"/>
      <c r="E180" s="32"/>
    </row>
    <row r="181" spans="2:5" s="18" customFormat="1" ht="15">
      <c r="B181" s="32"/>
      <c r="C181" s="32"/>
      <c r="D181" s="32"/>
      <c r="E181" s="32"/>
    </row>
    <row r="182" spans="2:5" s="18" customFormat="1" ht="15">
      <c r="B182" s="32"/>
      <c r="C182" s="32"/>
      <c r="D182" s="32"/>
      <c r="E182" s="32"/>
    </row>
    <row r="183" spans="2:5" s="18" customFormat="1" ht="15">
      <c r="B183" s="32"/>
      <c r="C183" s="32"/>
      <c r="D183" s="32"/>
      <c r="E183" s="32"/>
    </row>
    <row r="184" spans="2:5" s="18" customFormat="1" ht="15">
      <c r="B184" s="32"/>
      <c r="C184" s="32"/>
      <c r="D184" s="32"/>
      <c r="E184" s="32"/>
    </row>
    <row r="185" spans="2:5" s="18" customFormat="1" ht="15">
      <c r="B185" s="32"/>
      <c r="C185" s="32"/>
      <c r="D185" s="32"/>
      <c r="E185" s="32"/>
    </row>
    <row r="186" spans="2:5" s="18" customFormat="1" ht="15">
      <c r="B186" s="32"/>
      <c r="C186" s="32"/>
      <c r="D186" s="32"/>
      <c r="E186" s="32"/>
    </row>
    <row r="187" spans="2:5" s="18" customFormat="1" ht="15">
      <c r="B187" s="32"/>
      <c r="C187" s="32"/>
      <c r="D187" s="32"/>
      <c r="E187" s="32"/>
    </row>
    <row r="188" spans="2:5" s="18" customFormat="1" ht="15">
      <c r="B188" s="32"/>
      <c r="C188" s="32"/>
      <c r="D188" s="32"/>
      <c r="E188" s="32"/>
    </row>
    <row r="189" spans="2:5" s="18" customFormat="1" ht="15">
      <c r="B189" s="32"/>
      <c r="C189" s="32"/>
      <c r="D189" s="32"/>
      <c r="E189" s="32"/>
    </row>
    <row r="190" spans="2:5" s="18" customFormat="1" ht="15">
      <c r="B190" s="32"/>
      <c r="C190" s="32"/>
      <c r="D190" s="32"/>
      <c r="E190" s="32"/>
    </row>
    <row r="191" spans="2:5" s="18" customFormat="1" ht="15">
      <c r="B191" s="32"/>
      <c r="C191" s="32"/>
      <c r="D191" s="32"/>
      <c r="E191" s="32"/>
    </row>
    <row r="192" spans="2:5" s="18" customFormat="1" ht="15">
      <c r="B192" s="32"/>
      <c r="C192" s="32"/>
      <c r="D192" s="32"/>
      <c r="E192" s="32"/>
    </row>
    <row r="193" spans="2:5" s="18" customFormat="1" ht="15">
      <c r="B193" s="32"/>
      <c r="C193" s="32"/>
      <c r="D193" s="32"/>
      <c r="E193" s="32"/>
    </row>
    <row r="194" spans="2:5" s="18" customFormat="1" ht="15">
      <c r="B194" s="32"/>
      <c r="C194" s="32"/>
      <c r="D194" s="32"/>
      <c r="E194" s="32"/>
    </row>
    <row r="195" spans="2:5" s="18" customFormat="1" ht="15">
      <c r="B195" s="32"/>
      <c r="C195" s="32"/>
      <c r="D195" s="32"/>
      <c r="E195" s="32"/>
    </row>
    <row r="196" spans="2:5" s="18" customFormat="1" ht="15">
      <c r="B196" s="32"/>
      <c r="C196" s="32"/>
      <c r="D196" s="32"/>
      <c r="E196" s="32"/>
    </row>
    <row r="197" spans="2:5" s="18" customFormat="1" ht="15">
      <c r="B197" s="32"/>
      <c r="C197" s="32"/>
      <c r="D197" s="32"/>
      <c r="E197" s="32"/>
    </row>
    <row r="198" spans="2:5" s="18" customFormat="1" ht="15">
      <c r="B198" s="32"/>
      <c r="C198" s="32"/>
      <c r="D198" s="32"/>
      <c r="E198" s="32"/>
    </row>
    <row r="199" spans="2:5" s="18" customFormat="1" ht="15">
      <c r="B199" s="32"/>
      <c r="C199" s="32"/>
      <c r="D199" s="32"/>
      <c r="E199" s="32"/>
    </row>
    <row r="200" spans="2:5" s="18" customFormat="1" ht="15">
      <c r="B200" s="32"/>
      <c r="C200" s="32"/>
      <c r="D200" s="32"/>
      <c r="E200" s="32"/>
    </row>
    <row r="201" spans="2:5" s="18" customFormat="1" ht="15">
      <c r="B201" s="32"/>
      <c r="C201" s="32"/>
      <c r="D201" s="32"/>
      <c r="E201" s="32"/>
    </row>
    <row r="202" spans="2:5" s="18" customFormat="1" ht="15">
      <c r="B202" s="32"/>
      <c r="C202" s="32"/>
      <c r="D202" s="32"/>
      <c r="E202" s="32"/>
    </row>
    <row r="203" spans="2:5" s="18" customFormat="1" ht="15">
      <c r="B203" s="32"/>
      <c r="C203" s="32"/>
      <c r="D203" s="32"/>
      <c r="E203" s="32"/>
    </row>
    <row r="204" spans="2:5" s="18" customFormat="1" ht="15">
      <c r="B204" s="32"/>
      <c r="C204" s="32"/>
      <c r="D204" s="32"/>
      <c r="E204" s="32"/>
    </row>
    <row r="205" spans="2:5" s="18" customFormat="1" ht="15">
      <c r="B205" s="32"/>
      <c r="C205" s="32"/>
      <c r="D205" s="32"/>
      <c r="E205" s="32"/>
    </row>
    <row r="206" spans="2:5" s="18" customFormat="1" ht="15">
      <c r="B206" s="32"/>
      <c r="C206" s="32"/>
      <c r="D206" s="32"/>
      <c r="E206" s="32"/>
    </row>
    <row r="207" spans="2:5" s="18" customFormat="1" ht="15">
      <c r="B207" s="32"/>
      <c r="C207" s="32"/>
      <c r="D207" s="32"/>
      <c r="E207" s="32"/>
    </row>
    <row r="208" spans="2:5" s="18" customFormat="1" ht="15">
      <c r="B208" s="32"/>
      <c r="C208" s="32"/>
      <c r="D208" s="32"/>
      <c r="E208" s="32"/>
    </row>
    <row r="209" spans="2:5" s="18" customFormat="1" ht="15">
      <c r="B209" s="32"/>
      <c r="C209" s="32"/>
      <c r="D209" s="32"/>
      <c r="E209" s="32"/>
    </row>
    <row r="210" spans="2:5" s="18" customFormat="1" ht="15">
      <c r="B210" s="32"/>
      <c r="C210" s="32"/>
      <c r="D210" s="32"/>
      <c r="E210" s="32"/>
    </row>
    <row r="211" spans="2:5" s="18" customFormat="1" ht="15">
      <c r="B211" s="32"/>
      <c r="C211" s="32"/>
      <c r="D211" s="32"/>
      <c r="E211" s="32"/>
    </row>
    <row r="212" spans="2:5" s="18" customFormat="1" ht="15">
      <c r="B212" s="32"/>
      <c r="C212" s="32"/>
      <c r="D212" s="32"/>
      <c r="E212" s="32"/>
    </row>
    <row r="213" spans="2:5" s="18" customFormat="1" ht="15">
      <c r="B213" s="32"/>
      <c r="C213" s="32"/>
      <c r="D213" s="32"/>
      <c r="E213" s="32"/>
    </row>
    <row r="214" spans="2:5" s="18" customFormat="1" ht="15">
      <c r="B214" s="32"/>
      <c r="C214" s="32"/>
      <c r="D214" s="32"/>
      <c r="E214" s="32"/>
    </row>
    <row r="215" spans="2:5" s="18" customFormat="1" ht="15">
      <c r="B215" s="32"/>
      <c r="C215" s="32"/>
      <c r="D215" s="32"/>
      <c r="E215" s="32"/>
    </row>
    <row r="216" spans="2:5" s="18" customFormat="1" ht="15">
      <c r="B216" s="32"/>
      <c r="C216" s="32"/>
      <c r="D216" s="32"/>
      <c r="E216" s="32"/>
    </row>
    <row r="217" spans="2:5" s="18" customFormat="1" ht="15">
      <c r="B217" s="32"/>
      <c r="C217" s="32"/>
      <c r="D217" s="32"/>
      <c r="E217" s="32"/>
    </row>
    <row r="218" spans="2:5" s="18" customFormat="1" ht="15">
      <c r="B218" s="32"/>
      <c r="C218" s="32"/>
      <c r="D218" s="32"/>
      <c r="E218" s="32"/>
    </row>
    <row r="219" spans="2:5" s="18" customFormat="1" ht="15">
      <c r="B219" s="32"/>
      <c r="C219" s="32"/>
      <c r="D219" s="32"/>
      <c r="E219" s="32"/>
    </row>
    <row r="220" spans="2:5" s="18" customFormat="1" ht="15">
      <c r="B220" s="32"/>
      <c r="C220" s="32"/>
      <c r="D220" s="32"/>
      <c r="E220" s="32"/>
    </row>
    <row r="221" spans="2:5" s="18" customFormat="1" ht="15">
      <c r="B221" s="32"/>
      <c r="C221" s="32"/>
      <c r="D221" s="32"/>
      <c r="E221" s="32"/>
    </row>
    <row r="222" spans="2:5" s="18" customFormat="1" ht="15">
      <c r="B222" s="32"/>
      <c r="C222" s="32"/>
      <c r="D222" s="32"/>
      <c r="E222" s="32"/>
    </row>
    <row r="223" spans="2:5" s="18" customFormat="1" ht="15">
      <c r="B223" s="32"/>
      <c r="C223" s="32"/>
      <c r="D223" s="32"/>
      <c r="E223" s="32"/>
    </row>
    <row r="224" spans="2:5" s="18" customFormat="1" ht="15">
      <c r="B224" s="32"/>
      <c r="C224" s="32"/>
      <c r="D224" s="32"/>
      <c r="E224" s="32"/>
    </row>
    <row r="225" spans="2:5" s="18" customFormat="1" ht="15">
      <c r="B225" s="32"/>
      <c r="C225" s="32"/>
      <c r="D225" s="32"/>
      <c r="E225" s="32"/>
    </row>
    <row r="226" spans="2:5" s="18" customFormat="1" ht="15">
      <c r="B226" s="32"/>
      <c r="C226" s="32"/>
      <c r="D226" s="32"/>
      <c r="E226" s="32"/>
    </row>
    <row r="227" spans="2:5" s="18" customFormat="1" ht="15">
      <c r="B227" s="32"/>
      <c r="C227" s="32"/>
      <c r="D227" s="32"/>
      <c r="E227" s="32"/>
    </row>
    <row r="228" spans="2:5" s="18" customFormat="1" ht="15">
      <c r="B228" s="32"/>
      <c r="C228" s="32"/>
      <c r="D228" s="32"/>
      <c r="E228" s="32"/>
    </row>
    <row r="229" spans="2:5" s="18" customFormat="1" ht="15">
      <c r="B229" s="32"/>
      <c r="C229" s="32"/>
      <c r="D229" s="32"/>
      <c r="E229" s="32"/>
    </row>
    <row r="230" spans="2:5" s="18" customFormat="1" ht="15">
      <c r="B230" s="32"/>
      <c r="C230" s="32"/>
      <c r="D230" s="32"/>
      <c r="E230" s="32"/>
    </row>
    <row r="231" spans="2:5" s="18" customFormat="1" ht="15">
      <c r="B231" s="32"/>
      <c r="C231" s="32"/>
      <c r="D231" s="32"/>
      <c r="E231" s="32"/>
    </row>
    <row r="232" spans="2:5" s="18" customFormat="1" ht="15">
      <c r="B232" s="32"/>
      <c r="C232" s="32"/>
      <c r="D232" s="32"/>
      <c r="E232" s="32"/>
    </row>
    <row r="233" spans="2:5" s="18" customFormat="1" ht="15">
      <c r="B233" s="32"/>
      <c r="C233" s="32"/>
      <c r="D233" s="32"/>
      <c r="E233" s="32"/>
    </row>
    <row r="234" spans="2:5" s="18" customFormat="1" ht="15">
      <c r="B234" s="32"/>
      <c r="C234" s="32"/>
      <c r="D234" s="32"/>
      <c r="E234" s="32"/>
    </row>
    <row r="235" spans="2:5" s="18" customFormat="1" ht="15">
      <c r="B235" s="32"/>
      <c r="C235" s="32"/>
      <c r="D235" s="32"/>
      <c r="E235" s="32"/>
    </row>
    <row r="236" spans="2:5" s="18" customFormat="1" ht="15">
      <c r="B236" s="32"/>
      <c r="C236" s="32"/>
      <c r="D236" s="32"/>
      <c r="E236" s="32"/>
    </row>
    <row r="237" spans="2:5" s="18" customFormat="1" ht="15">
      <c r="B237" s="32"/>
      <c r="C237" s="32"/>
      <c r="D237" s="32"/>
      <c r="E237" s="32"/>
    </row>
    <row r="238" spans="2:5" s="18" customFormat="1" ht="15">
      <c r="B238" s="32"/>
      <c r="C238" s="32"/>
      <c r="D238" s="32"/>
      <c r="E238" s="32"/>
    </row>
  </sheetData>
  <sheetProtection password="DE1A" sheet="1" objects="1" scenarios="1" selectLockedCells="1" selectUnlockedCells="1"/>
  <mergeCells count="15">
    <mergeCell ref="A1:E4"/>
    <mergeCell ref="A8:E8"/>
    <mergeCell ref="A7:E7"/>
    <mergeCell ref="B9:C9"/>
    <mergeCell ref="A6:E6"/>
    <mergeCell ref="A5:E5"/>
    <mergeCell ref="D9:E9"/>
    <mergeCell ref="A9:A13"/>
    <mergeCell ref="A35:E36"/>
    <mergeCell ref="A33:E33"/>
    <mergeCell ref="A31:E31"/>
    <mergeCell ref="B10:C10"/>
    <mergeCell ref="B11:C11"/>
    <mergeCell ref="D11:E11"/>
    <mergeCell ref="D10:E10"/>
  </mergeCells>
  <printOptions horizontalCentered="1"/>
  <pageMargins left="0.761811024" right="0.511811023622047" top="0.511811023622047" bottom="0.511811023622047" header="0" footer="0"/>
  <pageSetup fitToHeight="1" fitToWidth="1" horizontalDpi="600" verticalDpi="600" orientation="portrait" scale="86"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L561"/>
  <sheetViews>
    <sheetView zoomScale="75" zoomScaleNormal="75" workbookViewId="0" topLeftCell="A1">
      <pane xSplit="2" ySplit="14" topLeftCell="C15" activePane="bottomRight" state="frozen"/>
      <selection pane="topLeft" activeCell="A1" sqref="A1"/>
      <selection pane="topRight" activeCell="C1" sqref="C1"/>
      <selection pane="bottomLeft" activeCell="A15" sqref="A15"/>
      <selection pane="bottomRight" activeCell="J41" sqref="J41"/>
    </sheetView>
  </sheetViews>
  <sheetFormatPr defaultColWidth="9.140625" defaultRowHeight="12.75"/>
  <cols>
    <col min="1" max="1" width="1.7109375" style="1" customWidth="1"/>
    <col min="2" max="2" width="35.421875" style="1" customWidth="1"/>
    <col min="3" max="4" width="13.00390625" style="1" customWidth="1"/>
    <col min="5" max="5" width="11.8515625" style="1" customWidth="1"/>
    <col min="6" max="6" width="14.421875" style="1" customWidth="1"/>
    <col min="7" max="7" width="11.28125" style="1" customWidth="1"/>
    <col min="8" max="8" width="15.00390625" style="1" customWidth="1"/>
    <col min="9" max="9" width="12.7109375" style="1" customWidth="1"/>
    <col min="10" max="10" width="15.140625" style="1" customWidth="1"/>
    <col min="11" max="11" width="15.7109375" style="1" customWidth="1"/>
    <col min="12" max="16384" width="9.140625" style="1" customWidth="1"/>
  </cols>
  <sheetData>
    <row r="1" spans="1:11" ht="15.75">
      <c r="A1" s="355"/>
      <c r="B1" s="355"/>
      <c r="C1" s="355"/>
      <c r="D1" s="355"/>
      <c r="E1" s="355"/>
      <c r="F1" s="355"/>
      <c r="G1" s="355"/>
      <c r="H1" s="355"/>
      <c r="I1" s="355"/>
      <c r="J1" s="9"/>
      <c r="K1" s="9"/>
    </row>
    <row r="2" spans="1:11" ht="15.75">
      <c r="A2" s="355"/>
      <c r="B2" s="355"/>
      <c r="C2" s="355"/>
      <c r="D2" s="355"/>
      <c r="E2" s="355"/>
      <c r="F2" s="355"/>
      <c r="G2" s="355"/>
      <c r="H2" s="355"/>
      <c r="I2" s="355"/>
      <c r="J2" s="9"/>
      <c r="K2" s="9"/>
    </row>
    <row r="3" spans="1:11" ht="15.75">
      <c r="A3" s="355"/>
      <c r="B3" s="355"/>
      <c r="C3" s="355"/>
      <c r="D3" s="355"/>
      <c r="E3" s="355"/>
      <c r="F3" s="355"/>
      <c r="G3" s="355"/>
      <c r="H3" s="355"/>
      <c r="I3" s="355"/>
      <c r="J3" s="9"/>
      <c r="K3" s="9"/>
    </row>
    <row r="4" spans="1:11" ht="15.75">
      <c r="A4" s="355"/>
      <c r="B4" s="355"/>
      <c r="C4" s="355"/>
      <c r="D4" s="355"/>
      <c r="E4" s="355"/>
      <c r="F4" s="355"/>
      <c r="G4" s="355"/>
      <c r="H4" s="355"/>
      <c r="I4" s="355"/>
      <c r="J4" s="9"/>
      <c r="K4" s="9"/>
    </row>
    <row r="5" spans="1:11" s="14" customFormat="1" ht="20.25">
      <c r="A5" s="357" t="s">
        <v>114</v>
      </c>
      <c r="B5" s="357"/>
      <c r="C5" s="357"/>
      <c r="D5" s="357"/>
      <c r="E5" s="357"/>
      <c r="F5" s="357"/>
      <c r="G5" s="357"/>
      <c r="H5" s="357"/>
      <c r="I5" s="357"/>
      <c r="J5" s="151"/>
      <c r="K5" s="151"/>
    </row>
    <row r="6" spans="1:11" s="14" customFormat="1" ht="16.5" customHeight="1">
      <c r="A6" s="384" t="s">
        <v>87</v>
      </c>
      <c r="B6" s="384"/>
      <c r="C6" s="384"/>
      <c r="D6" s="384"/>
      <c r="E6" s="384"/>
      <c r="F6" s="384"/>
      <c r="G6" s="384"/>
      <c r="H6" s="384"/>
      <c r="I6" s="384"/>
      <c r="J6" s="151"/>
      <c r="K6" s="151"/>
    </row>
    <row r="7" spans="1:11" s="14" customFormat="1" ht="16.5" customHeight="1">
      <c r="A7" s="391" t="str">
        <f>'BS'!$A$7</f>
        <v>for the second financial quarter ended 31 December 2006 (Unaudited)</v>
      </c>
      <c r="B7" s="391"/>
      <c r="C7" s="391"/>
      <c r="D7" s="391"/>
      <c r="E7" s="391"/>
      <c r="F7" s="391"/>
      <c r="G7" s="391"/>
      <c r="H7" s="391"/>
      <c r="I7" s="391"/>
      <c r="J7" s="151"/>
      <c r="K7" s="151"/>
    </row>
    <row r="8" spans="1:11" ht="16.5" thickBot="1">
      <c r="A8" s="355"/>
      <c r="B8" s="355"/>
      <c r="C8" s="355"/>
      <c r="D8" s="355"/>
      <c r="E8" s="355"/>
      <c r="F8" s="392"/>
      <c r="G8" s="355"/>
      <c r="H8" s="355"/>
      <c r="I8" s="355"/>
      <c r="J8" s="9"/>
      <c r="K8" s="9"/>
    </row>
    <row r="9" spans="1:11" s="24" customFormat="1" ht="15" customHeight="1">
      <c r="A9" s="385" t="s">
        <v>98</v>
      </c>
      <c r="B9" s="386"/>
      <c r="C9" s="365" t="s">
        <v>99</v>
      </c>
      <c r="D9" s="366"/>
      <c r="E9" s="393" t="s">
        <v>162</v>
      </c>
      <c r="F9" s="394"/>
      <c r="G9" s="395"/>
      <c r="H9" s="372" t="s">
        <v>163</v>
      </c>
      <c r="I9" s="379" t="s">
        <v>39</v>
      </c>
      <c r="J9" s="178" t="s">
        <v>240</v>
      </c>
      <c r="K9" s="178" t="s">
        <v>241</v>
      </c>
    </row>
    <row r="10" spans="1:11" s="24" customFormat="1" ht="14.25">
      <c r="A10" s="387"/>
      <c r="B10" s="388"/>
      <c r="C10" s="199"/>
      <c r="D10" s="200"/>
      <c r="E10" s="396"/>
      <c r="F10" s="396"/>
      <c r="G10" s="397"/>
      <c r="H10" s="373"/>
      <c r="I10" s="380"/>
      <c r="J10" s="374"/>
      <c r="K10" s="374"/>
    </row>
    <row r="11" spans="1:11" s="24" customFormat="1" ht="14.25">
      <c r="A11" s="387"/>
      <c r="B11" s="388"/>
      <c r="C11" s="201"/>
      <c r="D11" s="200"/>
      <c r="E11" s="398"/>
      <c r="F11" s="398"/>
      <c r="G11" s="399"/>
      <c r="H11" s="343"/>
      <c r="I11" s="381"/>
      <c r="J11" s="375"/>
      <c r="K11" s="375"/>
    </row>
    <row r="12" spans="1:11" s="24" customFormat="1" ht="14.25">
      <c r="A12" s="387"/>
      <c r="B12" s="388"/>
      <c r="C12" s="88" t="s">
        <v>57</v>
      </c>
      <c r="D12" s="89" t="s">
        <v>120</v>
      </c>
      <c r="E12" s="86" t="s">
        <v>97</v>
      </c>
      <c r="F12" s="40" t="s">
        <v>122</v>
      </c>
      <c r="G12" s="91" t="s">
        <v>89</v>
      </c>
      <c r="H12" s="100" t="s">
        <v>88</v>
      </c>
      <c r="I12" s="100"/>
      <c r="J12" s="152"/>
      <c r="K12" s="152"/>
    </row>
    <row r="13" spans="1:11" s="24" customFormat="1" ht="14.25">
      <c r="A13" s="387"/>
      <c r="B13" s="388"/>
      <c r="C13" s="90" t="s">
        <v>58</v>
      </c>
      <c r="D13" s="91" t="s">
        <v>121</v>
      </c>
      <c r="E13" s="86"/>
      <c r="F13" s="38" t="s">
        <v>123</v>
      </c>
      <c r="G13" s="91" t="s">
        <v>59</v>
      </c>
      <c r="H13" s="100" t="s">
        <v>60</v>
      </c>
      <c r="I13" s="100"/>
      <c r="J13" s="152"/>
      <c r="K13" s="152"/>
    </row>
    <row r="14" spans="1:11" s="24" customFormat="1" ht="14.25">
      <c r="A14" s="389"/>
      <c r="B14" s="390"/>
      <c r="C14" s="92"/>
      <c r="D14" s="93" t="s">
        <v>92</v>
      </c>
      <c r="E14" s="87" t="s">
        <v>92</v>
      </c>
      <c r="F14" s="85" t="s">
        <v>92</v>
      </c>
      <c r="G14" s="93" t="s">
        <v>92</v>
      </c>
      <c r="H14" s="101" t="s">
        <v>92</v>
      </c>
      <c r="I14" s="101" t="s">
        <v>92</v>
      </c>
      <c r="J14" s="146" t="s">
        <v>92</v>
      </c>
      <c r="K14" s="146" t="s">
        <v>92</v>
      </c>
    </row>
    <row r="15" spans="1:11" s="24" customFormat="1" ht="14.25">
      <c r="A15" s="123" t="s">
        <v>256</v>
      </c>
      <c r="B15" s="124"/>
      <c r="C15" s="115"/>
      <c r="D15" s="98"/>
      <c r="E15" s="112"/>
      <c r="F15" s="106"/>
      <c r="G15" s="98"/>
      <c r="H15" s="100"/>
      <c r="I15" s="100"/>
      <c r="J15" s="153"/>
      <c r="K15" s="153"/>
    </row>
    <row r="16" spans="1:11" s="24" customFormat="1" ht="35.25" customHeight="1">
      <c r="A16" s="370" t="s">
        <v>174</v>
      </c>
      <c r="B16" s="376"/>
      <c r="C16" s="116">
        <v>152416</v>
      </c>
      <c r="D16" s="94">
        <v>76208</v>
      </c>
      <c r="E16" s="113">
        <v>3368</v>
      </c>
      <c r="F16" s="107">
        <v>4917</v>
      </c>
      <c r="G16" s="94">
        <v>90</v>
      </c>
      <c r="H16" s="102">
        <v>30867</v>
      </c>
      <c r="I16" s="102">
        <f>SUM(D16:H16)</f>
        <v>115450</v>
      </c>
      <c r="J16" s="153">
        <v>33586</v>
      </c>
      <c r="K16" s="153">
        <f>+I16+J16</f>
        <v>149036</v>
      </c>
    </row>
    <row r="17" spans="1:11" s="24" customFormat="1" ht="14.25" customHeight="1">
      <c r="A17" s="84"/>
      <c r="B17" s="125"/>
      <c r="C17" s="47"/>
      <c r="D17" s="50"/>
      <c r="E17" s="53"/>
      <c r="F17" s="48"/>
      <c r="G17" s="50"/>
      <c r="H17" s="43"/>
      <c r="I17" s="57"/>
      <c r="J17" s="153"/>
      <c r="K17" s="153"/>
    </row>
    <row r="18" spans="1:11" s="24" customFormat="1" ht="27.75" customHeight="1">
      <c r="A18" s="84"/>
      <c r="B18" s="126" t="s">
        <v>189</v>
      </c>
      <c r="C18" s="47"/>
      <c r="D18" s="99"/>
      <c r="E18" s="53">
        <v>5</v>
      </c>
      <c r="F18" s="39"/>
      <c r="G18" s="50"/>
      <c r="H18" s="43">
        <v>-13</v>
      </c>
      <c r="I18" s="57">
        <f>SUM(D18:H18)</f>
        <v>-8</v>
      </c>
      <c r="J18" s="153"/>
      <c r="K18" s="154">
        <f>+I18+J18</f>
        <v>-8</v>
      </c>
    </row>
    <row r="19" spans="1:11" s="24" customFormat="1" ht="15.75" customHeight="1">
      <c r="A19" s="84"/>
      <c r="B19" s="126"/>
      <c r="C19" s="47"/>
      <c r="D19" s="99"/>
      <c r="E19" s="53"/>
      <c r="F19" s="39"/>
      <c r="G19" s="50"/>
      <c r="H19" s="43"/>
      <c r="I19" s="57"/>
      <c r="J19" s="153"/>
      <c r="K19" s="153"/>
    </row>
    <row r="20" spans="1:11" s="24" customFormat="1" ht="21.75" customHeight="1">
      <c r="A20" s="84"/>
      <c r="B20" s="125" t="s">
        <v>191</v>
      </c>
      <c r="C20" s="117"/>
      <c r="D20" s="95"/>
      <c r="E20" s="114"/>
      <c r="F20" s="108">
        <v>-4917</v>
      </c>
      <c r="G20" s="95"/>
      <c r="H20" s="44">
        <f>-F20</f>
        <v>4917</v>
      </c>
      <c r="I20" s="104">
        <f>SUM(D20:H20)</f>
        <v>0</v>
      </c>
      <c r="J20" s="155"/>
      <c r="K20" s="156" t="s">
        <v>225</v>
      </c>
    </row>
    <row r="21" spans="1:11" s="24" customFormat="1" ht="16.5" customHeight="1">
      <c r="A21" s="370" t="s">
        <v>190</v>
      </c>
      <c r="B21" s="371"/>
      <c r="C21" s="47">
        <f>SUM(C16:C20)</f>
        <v>152416</v>
      </c>
      <c r="D21" s="50">
        <f aca="true" t="shared" si="0" ref="D21:J21">SUM(D16:D20)</f>
        <v>76208</v>
      </c>
      <c r="E21" s="52">
        <f t="shared" si="0"/>
        <v>3373</v>
      </c>
      <c r="F21" s="48">
        <f t="shared" si="0"/>
        <v>0</v>
      </c>
      <c r="G21" s="50">
        <f t="shared" si="0"/>
        <v>90</v>
      </c>
      <c r="H21" s="57">
        <f t="shared" si="0"/>
        <v>35771</v>
      </c>
      <c r="I21" s="57">
        <f t="shared" si="0"/>
        <v>115442</v>
      </c>
      <c r="J21" s="57">
        <f t="shared" si="0"/>
        <v>33586</v>
      </c>
      <c r="K21" s="153">
        <f>+I21+J21</f>
        <v>149028</v>
      </c>
    </row>
    <row r="22" spans="1:11" s="24" customFormat="1" ht="15.75" customHeight="1">
      <c r="A22" s="84"/>
      <c r="B22" s="125"/>
      <c r="C22" s="47"/>
      <c r="D22" s="50"/>
      <c r="E22" s="53"/>
      <c r="F22" s="39"/>
      <c r="G22" s="50"/>
      <c r="H22" s="43"/>
      <c r="I22" s="57"/>
      <c r="J22" s="153"/>
      <c r="K22" s="153"/>
    </row>
    <row r="23" spans="1:11" s="24" customFormat="1" ht="15.75" customHeight="1">
      <c r="A23" s="84"/>
      <c r="B23" s="125" t="s">
        <v>265</v>
      </c>
      <c r="C23" s="47"/>
      <c r="D23" s="50"/>
      <c r="E23" s="53"/>
      <c r="F23" s="39"/>
      <c r="G23" s="50"/>
      <c r="H23" s="43">
        <f>+'[2]SEgroup'!$O$176/1000+3</f>
        <v>-6631.198199999999</v>
      </c>
      <c r="I23" s="57">
        <f>SUM(D23:H23)</f>
        <v>-6631.198199999999</v>
      </c>
      <c r="J23" s="153"/>
      <c r="K23" s="154">
        <f>+I23+J23</f>
        <v>-6631.198199999999</v>
      </c>
    </row>
    <row r="24" spans="1:11" s="18" customFormat="1" ht="9.75" customHeight="1">
      <c r="A24" s="42"/>
      <c r="B24" s="125"/>
      <c r="C24" s="96"/>
      <c r="D24" s="99"/>
      <c r="E24" s="53"/>
      <c r="F24" s="48"/>
      <c r="G24" s="99"/>
      <c r="H24" s="43"/>
      <c r="I24" s="57"/>
      <c r="J24" s="157"/>
      <c r="K24" s="158"/>
    </row>
    <row r="25" spans="1:12" s="18" customFormat="1" ht="15">
      <c r="A25" s="42"/>
      <c r="B25" s="125" t="s">
        <v>40</v>
      </c>
      <c r="C25" s="96"/>
      <c r="D25" s="99"/>
      <c r="E25" s="52"/>
      <c r="F25" s="48"/>
      <c r="G25" s="99"/>
      <c r="H25" s="57">
        <f>+'IS'!D25</f>
        <v>10017.701000000001</v>
      </c>
      <c r="I25" s="57">
        <f>SUM(D25:H25)</f>
        <v>10017.701000000001</v>
      </c>
      <c r="J25" s="153">
        <f>+'IS'!D26</f>
        <v>3886</v>
      </c>
      <c r="K25" s="153">
        <f>+I25+J25</f>
        <v>13903.701000000001</v>
      </c>
      <c r="L25" s="19"/>
    </row>
    <row r="26" spans="1:12" s="18" customFormat="1" ht="15.75" thickBot="1">
      <c r="A26" s="42"/>
      <c r="B26" s="125"/>
      <c r="C26" s="51"/>
      <c r="D26" s="118"/>
      <c r="E26" s="52"/>
      <c r="F26" s="48"/>
      <c r="G26" s="99"/>
      <c r="H26" s="43"/>
      <c r="I26" s="43"/>
      <c r="J26" s="157"/>
      <c r="K26" s="158"/>
      <c r="L26" s="19"/>
    </row>
    <row r="27" spans="1:12" s="18" customFormat="1" ht="32.25" customHeight="1" thickBot="1">
      <c r="A27" s="377" t="s">
        <v>257</v>
      </c>
      <c r="B27" s="378"/>
      <c r="C27" s="97">
        <f>SUM(C21:C26)</f>
        <v>152416</v>
      </c>
      <c r="D27" s="109">
        <f aca="true" t="shared" si="1" ref="D27:I27">SUM(D21:D26)</f>
        <v>76208</v>
      </c>
      <c r="E27" s="97">
        <f t="shared" si="1"/>
        <v>3373</v>
      </c>
      <c r="F27" s="54">
        <f t="shared" si="1"/>
        <v>0</v>
      </c>
      <c r="G27" s="105">
        <f t="shared" si="1"/>
        <v>90</v>
      </c>
      <c r="H27" s="103">
        <f t="shared" si="1"/>
        <v>39157.5028</v>
      </c>
      <c r="I27" s="103">
        <f t="shared" si="1"/>
        <v>118828.5028</v>
      </c>
      <c r="J27" s="159">
        <f>+J21+J25</f>
        <v>37472</v>
      </c>
      <c r="K27" s="160">
        <f>+I27+J27</f>
        <v>156300.50280000002</v>
      </c>
      <c r="L27" s="167"/>
    </row>
    <row r="28" spans="1:11" s="18" customFormat="1" ht="48.75" customHeight="1">
      <c r="A28" s="282" t="s">
        <v>258</v>
      </c>
      <c r="B28" s="283"/>
      <c r="C28" s="119"/>
      <c r="D28" s="111"/>
      <c r="E28" s="119"/>
      <c r="F28" s="110"/>
      <c r="G28" s="111"/>
      <c r="H28" s="60"/>
      <c r="I28" s="60"/>
      <c r="J28" s="161"/>
      <c r="K28" s="162"/>
    </row>
    <row r="29" spans="1:11" s="18" customFormat="1" ht="29.25" customHeight="1">
      <c r="A29" s="370" t="s">
        <v>192</v>
      </c>
      <c r="B29" s="376"/>
      <c r="C29" s="116">
        <v>95260</v>
      </c>
      <c r="D29" s="94">
        <f>+C29*0.5</f>
        <v>47630</v>
      </c>
      <c r="E29" s="116">
        <v>3372</v>
      </c>
      <c r="F29" s="107">
        <v>4723</v>
      </c>
      <c r="G29" s="94">
        <v>14553</v>
      </c>
      <c r="H29" s="102">
        <v>28072</v>
      </c>
      <c r="I29" s="102">
        <f>SUM(D29:H29)</f>
        <v>98350</v>
      </c>
      <c r="J29" s="164">
        <v>32710</v>
      </c>
      <c r="K29" s="165">
        <f>+I29+J29</f>
        <v>131060</v>
      </c>
    </row>
    <row r="30" spans="1:11" s="18" customFormat="1" ht="19.5" customHeight="1">
      <c r="A30" s="84"/>
      <c r="B30" s="125"/>
      <c r="C30" s="47"/>
      <c r="D30" s="50"/>
      <c r="E30" s="96"/>
      <c r="F30" s="48"/>
      <c r="G30" s="50"/>
      <c r="H30" s="43"/>
      <c r="I30" s="57"/>
      <c r="J30" s="161"/>
      <c r="K30" s="158"/>
    </row>
    <row r="31" spans="1:11" s="18" customFormat="1" ht="28.5" customHeight="1">
      <c r="A31" s="84"/>
      <c r="B31" s="126" t="s">
        <v>189</v>
      </c>
      <c r="C31" s="47"/>
      <c r="D31" s="99"/>
      <c r="E31" s="96">
        <v>36</v>
      </c>
      <c r="F31" s="39"/>
      <c r="G31" s="50"/>
      <c r="H31" s="43">
        <f>-E31</f>
        <v>-36</v>
      </c>
      <c r="I31" s="57">
        <f>SUM(D31:H31)</f>
        <v>0</v>
      </c>
      <c r="J31" s="161"/>
      <c r="K31" s="163" t="s">
        <v>225</v>
      </c>
    </row>
    <row r="32" spans="1:11" s="18" customFormat="1" ht="19.5" customHeight="1">
      <c r="A32" s="84"/>
      <c r="B32" s="126"/>
      <c r="C32" s="179"/>
      <c r="D32" s="95"/>
      <c r="E32" s="117"/>
      <c r="F32" s="108"/>
      <c r="G32" s="180"/>
      <c r="H32" s="44"/>
      <c r="I32" s="104"/>
      <c r="J32" s="181"/>
      <c r="K32" s="182"/>
    </row>
    <row r="33" spans="1:11" s="18" customFormat="1" ht="18.75" customHeight="1">
      <c r="A33" s="370" t="s">
        <v>193</v>
      </c>
      <c r="B33" s="371"/>
      <c r="C33" s="47">
        <f aca="true" t="shared" si="2" ref="C33:I33">SUM(C29:C32)</f>
        <v>95260</v>
      </c>
      <c r="D33" s="50">
        <f t="shared" si="2"/>
        <v>47630</v>
      </c>
      <c r="E33" s="47">
        <f t="shared" si="2"/>
        <v>3408</v>
      </c>
      <c r="F33" s="48">
        <f t="shared" si="2"/>
        <v>4723</v>
      </c>
      <c r="G33" s="50">
        <f t="shared" si="2"/>
        <v>14553</v>
      </c>
      <c r="H33" s="57">
        <f t="shared" si="2"/>
        <v>28036</v>
      </c>
      <c r="I33" s="57">
        <f t="shared" si="2"/>
        <v>98350</v>
      </c>
      <c r="J33" s="49">
        <f>SUM(J29:J32)</f>
        <v>32710</v>
      </c>
      <c r="K33" s="57">
        <f>SUM(K29:K32)</f>
        <v>131060</v>
      </c>
    </row>
    <row r="34" spans="1:11" s="18" customFormat="1" ht="18.75" customHeight="1">
      <c r="A34" s="84"/>
      <c r="B34" s="125"/>
      <c r="C34" s="47"/>
      <c r="D34" s="50"/>
      <c r="E34" s="96"/>
      <c r="F34" s="39"/>
      <c r="G34" s="50"/>
      <c r="H34" s="43"/>
      <c r="I34" s="57"/>
      <c r="J34" s="161"/>
      <c r="K34" s="158"/>
    </row>
    <row r="35" spans="1:11" s="18" customFormat="1" ht="18.75" customHeight="1">
      <c r="A35" s="42"/>
      <c r="B35" s="125" t="s">
        <v>194</v>
      </c>
      <c r="C35" s="96"/>
      <c r="D35" s="99"/>
      <c r="E35" s="96"/>
      <c r="F35" s="39">
        <v>-3089</v>
      </c>
      <c r="G35" s="99"/>
      <c r="H35" s="43"/>
      <c r="I35" s="57">
        <f>SUM(D35:H35)</f>
        <v>-3089</v>
      </c>
      <c r="J35" s="161"/>
      <c r="K35" s="166">
        <f>+I35+J35</f>
        <v>-3089</v>
      </c>
    </row>
    <row r="36" spans="1:11" s="18" customFormat="1" ht="18.75" customHeight="1">
      <c r="A36" s="42"/>
      <c r="B36" s="125"/>
      <c r="C36" s="96"/>
      <c r="D36" s="99"/>
      <c r="E36" s="96"/>
      <c r="F36" s="39"/>
      <c r="G36" s="99"/>
      <c r="H36" s="43"/>
      <c r="I36" s="57"/>
      <c r="J36" s="161"/>
      <c r="K36" s="166"/>
    </row>
    <row r="37" spans="1:11" s="18" customFormat="1" ht="18.75" customHeight="1">
      <c r="A37" s="42"/>
      <c r="B37" s="125" t="s">
        <v>266</v>
      </c>
      <c r="C37" s="96"/>
      <c r="D37" s="99"/>
      <c r="E37" s="96"/>
      <c r="F37" s="39"/>
      <c r="G37" s="99">
        <v>-13</v>
      </c>
      <c r="H37" s="43"/>
      <c r="I37" s="57">
        <f>SUM(D37:H37)</f>
        <v>-13</v>
      </c>
      <c r="J37" s="161"/>
      <c r="K37" s="166">
        <f>+I37+J37</f>
        <v>-13</v>
      </c>
    </row>
    <row r="38" spans="1:11" s="18" customFormat="1" ht="12.75" customHeight="1">
      <c r="A38" s="42"/>
      <c r="B38" s="125"/>
      <c r="C38" s="96"/>
      <c r="D38" s="99"/>
      <c r="E38" s="96"/>
      <c r="F38" s="48"/>
      <c r="G38" s="99"/>
      <c r="H38" s="43"/>
      <c r="I38" s="57"/>
      <c r="J38" s="161"/>
      <c r="K38" s="165"/>
    </row>
    <row r="39" spans="1:11" s="18" customFormat="1" ht="19.5" customHeight="1">
      <c r="A39" s="42"/>
      <c r="B39" s="125" t="s">
        <v>40</v>
      </c>
      <c r="C39" s="96"/>
      <c r="D39" s="99"/>
      <c r="E39" s="47"/>
      <c r="F39" s="48"/>
      <c r="G39" s="99"/>
      <c r="H39" s="43">
        <v>6015</v>
      </c>
      <c r="I39" s="57">
        <f>SUM(D39:H39)</f>
        <v>6015</v>
      </c>
      <c r="J39" s="161"/>
      <c r="K39" s="165">
        <f>+I39+J39</f>
        <v>6015</v>
      </c>
    </row>
    <row r="40" spans="1:11" s="18" customFormat="1" ht="15" customHeight="1" thickBot="1">
      <c r="A40" s="42"/>
      <c r="B40" s="125"/>
      <c r="C40" s="51"/>
      <c r="D40" s="118"/>
      <c r="E40" s="47"/>
      <c r="F40" s="48"/>
      <c r="G40" s="99"/>
      <c r="H40" s="43"/>
      <c r="I40" s="43"/>
      <c r="J40" s="161"/>
      <c r="K40" s="158"/>
    </row>
    <row r="41" spans="1:11" s="18" customFormat="1" ht="29.25" customHeight="1" thickBot="1">
      <c r="A41" s="382" t="s">
        <v>259</v>
      </c>
      <c r="B41" s="383"/>
      <c r="C41" s="97">
        <f aca="true" t="shared" si="3" ref="C41:J41">SUM(C33:C40)</f>
        <v>95260</v>
      </c>
      <c r="D41" s="105">
        <f t="shared" si="3"/>
        <v>47630</v>
      </c>
      <c r="E41" s="97">
        <f t="shared" si="3"/>
        <v>3408</v>
      </c>
      <c r="F41" s="54">
        <f t="shared" si="3"/>
        <v>1634</v>
      </c>
      <c r="G41" s="105">
        <f t="shared" si="3"/>
        <v>14540</v>
      </c>
      <c r="H41" s="103">
        <f t="shared" si="3"/>
        <v>34051</v>
      </c>
      <c r="I41" s="103">
        <f t="shared" si="3"/>
        <v>101263</v>
      </c>
      <c r="J41" s="103">
        <f t="shared" si="3"/>
        <v>32710</v>
      </c>
      <c r="K41" s="160">
        <f>+I41+J41</f>
        <v>133973</v>
      </c>
    </row>
    <row r="42" spans="1:11" s="18" customFormat="1" ht="9.75" customHeight="1">
      <c r="A42" s="75"/>
      <c r="B42" s="75"/>
      <c r="C42" s="49"/>
      <c r="D42" s="49"/>
      <c r="E42" s="49"/>
      <c r="F42" s="49"/>
      <c r="G42" s="49"/>
      <c r="H42" s="49"/>
      <c r="I42" s="49"/>
      <c r="J42" s="33"/>
      <c r="K42" s="147"/>
    </row>
    <row r="43" spans="1:11" s="18" customFormat="1" ht="42" customHeight="1">
      <c r="A43" s="351" t="s">
        <v>250</v>
      </c>
      <c r="B43" s="351"/>
      <c r="C43" s="351"/>
      <c r="D43" s="177"/>
      <c r="E43" s="177"/>
      <c r="F43" s="177"/>
      <c r="G43" s="177"/>
      <c r="H43" s="177"/>
      <c r="I43" s="177"/>
      <c r="J43" s="358"/>
      <c r="K43" s="358"/>
    </row>
    <row r="44" spans="2:11" s="18" customFormat="1" ht="15">
      <c r="B44" s="350"/>
      <c r="C44" s="350"/>
      <c r="D44" s="350"/>
      <c r="E44" s="358"/>
      <c r="F44" s="358"/>
      <c r="G44" s="358"/>
      <c r="H44" s="358"/>
      <c r="I44" s="358"/>
      <c r="J44" s="33"/>
      <c r="K44" s="148"/>
    </row>
    <row r="45" spans="2:11" s="18" customFormat="1" ht="15">
      <c r="B45" s="358"/>
      <c r="C45" s="358"/>
      <c r="D45" s="358"/>
      <c r="E45" s="358"/>
      <c r="F45" s="358"/>
      <c r="G45" s="358"/>
      <c r="H45" s="358"/>
      <c r="I45" s="358"/>
      <c r="J45" s="33"/>
      <c r="K45" s="148"/>
    </row>
    <row r="46" spans="2:11" s="18" customFormat="1" ht="15">
      <c r="B46" s="22"/>
      <c r="C46" s="33"/>
      <c r="J46" s="33"/>
      <c r="K46" s="148"/>
    </row>
    <row r="47" spans="2:11" s="18" customFormat="1" ht="15">
      <c r="B47" s="34"/>
      <c r="C47" s="33"/>
      <c r="J47" s="33"/>
      <c r="K47" s="148"/>
    </row>
    <row r="48" spans="2:11" s="18" customFormat="1" ht="15">
      <c r="B48" s="34"/>
      <c r="C48" s="33"/>
      <c r="J48" s="33"/>
      <c r="K48" s="148"/>
    </row>
    <row r="49" spans="2:11" s="18" customFormat="1" ht="15">
      <c r="B49" s="22"/>
      <c r="C49" s="33"/>
      <c r="J49" s="33"/>
      <c r="K49" s="148"/>
    </row>
    <row r="50" spans="2:11" s="18" customFormat="1" ht="15">
      <c r="B50" s="34"/>
      <c r="C50" s="33"/>
      <c r="J50" s="33"/>
      <c r="K50" s="33"/>
    </row>
    <row r="51" spans="2:11" s="18" customFormat="1" ht="15">
      <c r="B51" s="22"/>
      <c r="C51" s="33"/>
      <c r="J51" s="33"/>
      <c r="K51" s="33"/>
    </row>
    <row r="52" spans="2:11" s="18" customFormat="1" ht="15">
      <c r="B52" s="22"/>
      <c r="C52" s="33"/>
      <c r="J52" s="33"/>
      <c r="K52" s="33"/>
    </row>
    <row r="53" spans="2:11" s="18" customFormat="1" ht="15">
      <c r="B53" s="22"/>
      <c r="C53" s="33"/>
      <c r="J53" s="33"/>
      <c r="K53" s="33"/>
    </row>
    <row r="54" spans="2:11" s="18" customFormat="1" ht="15">
      <c r="B54" s="35"/>
      <c r="C54" s="33"/>
      <c r="J54" s="33"/>
      <c r="K54" s="33"/>
    </row>
    <row r="55" spans="2:11" s="18" customFormat="1" ht="15">
      <c r="B55" s="22"/>
      <c r="C55" s="33"/>
      <c r="J55" s="33"/>
      <c r="K55" s="33"/>
    </row>
    <row r="56" spans="2:11" s="18" customFormat="1" ht="15">
      <c r="B56" s="22"/>
      <c r="C56" s="33"/>
      <c r="J56" s="33"/>
      <c r="K56" s="33"/>
    </row>
    <row r="57" spans="2:11" s="18" customFormat="1" ht="15">
      <c r="B57" s="22"/>
      <c r="C57" s="33"/>
      <c r="J57" s="33"/>
      <c r="K57" s="33"/>
    </row>
    <row r="58" spans="2:11" s="18" customFormat="1" ht="15">
      <c r="B58" s="22"/>
      <c r="C58" s="33"/>
      <c r="J58" s="33"/>
      <c r="K58" s="33"/>
    </row>
    <row r="59" spans="2:3" s="18" customFormat="1" ht="15">
      <c r="B59" s="22"/>
      <c r="C59" s="33"/>
    </row>
    <row r="60" spans="2:3" s="18" customFormat="1" ht="15">
      <c r="B60" s="22"/>
      <c r="C60" s="33"/>
    </row>
    <row r="61" spans="2:3" s="18" customFormat="1" ht="15">
      <c r="B61" s="22"/>
      <c r="C61" s="33"/>
    </row>
    <row r="62" spans="2:3" s="18" customFormat="1" ht="15">
      <c r="B62" s="22"/>
      <c r="C62" s="33"/>
    </row>
    <row r="63" spans="2:3" s="18" customFormat="1" ht="15">
      <c r="B63" s="22"/>
      <c r="C63" s="33"/>
    </row>
    <row r="64" spans="2:3" s="18" customFormat="1" ht="15">
      <c r="B64" s="35"/>
      <c r="C64" s="33"/>
    </row>
    <row r="65" spans="2:3" s="18" customFormat="1" ht="15">
      <c r="B65" s="22"/>
      <c r="C65" s="33"/>
    </row>
    <row r="66" spans="2:3" s="18" customFormat="1" ht="15">
      <c r="B66" s="22"/>
      <c r="C66" s="33"/>
    </row>
    <row r="67" spans="2:3" s="18" customFormat="1" ht="15">
      <c r="B67" s="22"/>
      <c r="C67" s="33"/>
    </row>
    <row r="68" spans="2:3" s="18" customFormat="1" ht="15">
      <c r="B68" s="22"/>
      <c r="C68" s="33"/>
    </row>
    <row r="69" spans="2:3" s="18" customFormat="1" ht="15">
      <c r="B69" s="22"/>
      <c r="C69" s="33"/>
    </row>
    <row r="70" spans="2:3" s="18" customFormat="1" ht="15">
      <c r="B70" s="22"/>
      <c r="C70" s="33"/>
    </row>
    <row r="71" spans="2:3" s="18" customFormat="1" ht="15">
      <c r="B71" s="22"/>
      <c r="C71" s="33"/>
    </row>
    <row r="72" spans="2:3" s="18" customFormat="1" ht="15">
      <c r="B72" s="22"/>
      <c r="C72" s="33"/>
    </row>
    <row r="73" spans="2:3" s="18" customFormat="1" ht="15">
      <c r="B73" s="22"/>
      <c r="C73" s="33"/>
    </row>
    <row r="74" spans="2:3" s="18" customFormat="1" ht="15">
      <c r="B74" s="22"/>
      <c r="C74" s="33"/>
    </row>
    <row r="75" spans="2:3" s="18" customFormat="1" ht="15">
      <c r="B75" s="22"/>
      <c r="C75" s="33"/>
    </row>
    <row r="76" spans="2:3" s="18" customFormat="1" ht="15">
      <c r="B76" s="22"/>
      <c r="C76" s="33"/>
    </row>
    <row r="77" spans="2:3" s="18" customFormat="1" ht="15">
      <c r="B77" s="22"/>
      <c r="C77" s="33"/>
    </row>
    <row r="78" spans="2:3" s="18" customFormat="1" ht="15">
      <c r="B78" s="22"/>
      <c r="C78" s="33"/>
    </row>
    <row r="79" spans="2:3" s="18" customFormat="1" ht="15">
      <c r="B79" s="22"/>
      <c r="C79" s="33"/>
    </row>
    <row r="80" spans="2:3" s="18" customFormat="1" ht="15">
      <c r="B80" s="22"/>
      <c r="C80" s="33"/>
    </row>
    <row r="81" spans="2:3" s="18" customFormat="1" ht="15">
      <c r="B81" s="22"/>
      <c r="C81" s="33"/>
    </row>
    <row r="82" spans="2:3" s="18" customFormat="1" ht="15">
      <c r="B82" s="22"/>
      <c r="C82" s="33"/>
    </row>
    <row r="83" spans="2:3" s="18" customFormat="1" ht="15">
      <c r="B83" s="22"/>
      <c r="C83" s="33"/>
    </row>
    <row r="84" spans="2:3" s="18" customFormat="1" ht="15">
      <c r="B84" s="22"/>
      <c r="C84" s="33"/>
    </row>
    <row r="85" spans="2:3" s="18" customFormat="1" ht="15">
      <c r="B85" s="22"/>
      <c r="C85" s="33"/>
    </row>
    <row r="86" s="18" customFormat="1" ht="15">
      <c r="B86" s="22"/>
    </row>
    <row r="87" s="18" customFormat="1" ht="15">
      <c r="B87" s="22"/>
    </row>
    <row r="88" s="18" customFormat="1" ht="15">
      <c r="B88" s="22"/>
    </row>
    <row r="89" s="18" customFormat="1" ht="15">
      <c r="B89" s="22"/>
    </row>
    <row r="90" s="18" customFormat="1" ht="15">
      <c r="B90" s="22"/>
    </row>
    <row r="91" s="18" customFormat="1" ht="15">
      <c r="B91" s="22"/>
    </row>
    <row r="92" s="18" customFormat="1" ht="15">
      <c r="B92" s="22"/>
    </row>
    <row r="93" s="18" customFormat="1" ht="15">
      <c r="B93" s="22"/>
    </row>
    <row r="94" s="18" customFormat="1" ht="15">
      <c r="B94" s="22"/>
    </row>
    <row r="95" s="18" customFormat="1" ht="15">
      <c r="B95" s="22"/>
    </row>
    <row r="96" s="18" customFormat="1" ht="15">
      <c r="B96" s="22"/>
    </row>
    <row r="97" s="18" customFormat="1" ht="15">
      <c r="B97" s="22"/>
    </row>
    <row r="98" s="18" customFormat="1" ht="15">
      <c r="B98" s="22"/>
    </row>
    <row r="99" s="18" customFormat="1" ht="15">
      <c r="B99" s="22"/>
    </row>
    <row r="100" s="18" customFormat="1" ht="15">
      <c r="B100" s="22"/>
    </row>
    <row r="101" s="18" customFormat="1" ht="15">
      <c r="B101" s="22"/>
    </row>
    <row r="102" s="18" customFormat="1" ht="15">
      <c r="B102" s="22"/>
    </row>
    <row r="103" s="18" customFormat="1" ht="15">
      <c r="B103" s="22"/>
    </row>
    <row r="104" s="18" customFormat="1" ht="15">
      <c r="B104" s="22"/>
    </row>
    <row r="105" s="18" customFormat="1" ht="15">
      <c r="B105" s="22"/>
    </row>
    <row r="106" s="18" customFormat="1" ht="15">
      <c r="B106" s="22"/>
    </row>
    <row r="107" s="18" customFormat="1" ht="15">
      <c r="B107" s="22"/>
    </row>
    <row r="108" s="18" customFormat="1" ht="15">
      <c r="B108" s="22"/>
    </row>
    <row r="109" s="18" customFormat="1" ht="15">
      <c r="B109" s="22"/>
    </row>
    <row r="110" s="18" customFormat="1" ht="15">
      <c r="B110" s="22"/>
    </row>
    <row r="111" s="18" customFormat="1" ht="15">
      <c r="B111" s="22"/>
    </row>
    <row r="112" s="18" customFormat="1" ht="15">
      <c r="B112" s="22"/>
    </row>
    <row r="113" s="18" customFormat="1" ht="15">
      <c r="B113" s="22"/>
    </row>
    <row r="114" s="18" customFormat="1" ht="15">
      <c r="B114" s="22"/>
    </row>
    <row r="115" s="18" customFormat="1" ht="15">
      <c r="B115" s="22"/>
    </row>
    <row r="116" s="18" customFormat="1" ht="15">
      <c r="B116" s="22"/>
    </row>
    <row r="117" s="18" customFormat="1" ht="15">
      <c r="B117" s="22"/>
    </row>
    <row r="118" s="18" customFormat="1" ht="15">
      <c r="B118" s="22"/>
    </row>
    <row r="119" s="18" customFormat="1" ht="15">
      <c r="B119" s="22"/>
    </row>
    <row r="120" s="18" customFormat="1" ht="15">
      <c r="B120" s="22"/>
    </row>
    <row r="121" s="18" customFormat="1" ht="15">
      <c r="B121" s="22"/>
    </row>
    <row r="122" s="18" customFormat="1" ht="15">
      <c r="B122" s="22"/>
    </row>
    <row r="123" s="18" customFormat="1" ht="15">
      <c r="B123" s="22"/>
    </row>
    <row r="124" s="18" customFormat="1" ht="15">
      <c r="B124" s="22"/>
    </row>
    <row r="125" s="18" customFormat="1" ht="15">
      <c r="B125" s="22"/>
    </row>
    <row r="126" s="18" customFormat="1" ht="15">
      <c r="B126" s="22"/>
    </row>
    <row r="127" s="18" customFormat="1" ht="15">
      <c r="B127" s="22"/>
    </row>
    <row r="128" s="18" customFormat="1" ht="15">
      <c r="B128" s="22"/>
    </row>
    <row r="129" s="18" customFormat="1" ht="15">
      <c r="B129" s="22"/>
    </row>
    <row r="130" s="18" customFormat="1" ht="15">
      <c r="B130" s="22"/>
    </row>
    <row r="131" s="18" customFormat="1" ht="15">
      <c r="B131" s="22"/>
    </row>
    <row r="132" s="18" customFormat="1" ht="15">
      <c r="B132" s="22"/>
    </row>
    <row r="133" s="18" customFormat="1" ht="15">
      <c r="B133" s="22"/>
    </row>
    <row r="134" s="18" customFormat="1" ht="15">
      <c r="B134" s="22"/>
    </row>
    <row r="135" s="18" customFormat="1" ht="15">
      <c r="B135" s="22"/>
    </row>
    <row r="136" s="18" customFormat="1" ht="15">
      <c r="B136" s="22"/>
    </row>
    <row r="137" s="18" customFormat="1" ht="15">
      <c r="B137" s="22"/>
    </row>
    <row r="138" s="18" customFormat="1" ht="15">
      <c r="B138" s="22"/>
    </row>
    <row r="139" s="18" customFormat="1" ht="15">
      <c r="B139" s="22"/>
    </row>
    <row r="140" s="18" customFormat="1" ht="15">
      <c r="B140" s="22"/>
    </row>
    <row r="141" s="18" customFormat="1" ht="15">
      <c r="B141" s="22"/>
    </row>
    <row r="142" s="18" customFormat="1" ht="15">
      <c r="B142" s="22"/>
    </row>
    <row r="143" s="18" customFormat="1" ht="15">
      <c r="B143" s="22"/>
    </row>
    <row r="144" s="18" customFormat="1" ht="15">
      <c r="B144" s="22"/>
    </row>
    <row r="145" s="18" customFormat="1" ht="15">
      <c r="B145" s="22"/>
    </row>
    <row r="146" s="18" customFormat="1" ht="15">
      <c r="B146" s="22"/>
    </row>
    <row r="147" s="18" customFormat="1" ht="15">
      <c r="B147" s="22"/>
    </row>
    <row r="148" s="18" customFormat="1" ht="15">
      <c r="B148" s="22"/>
    </row>
    <row r="149" s="18" customFormat="1" ht="15">
      <c r="B149" s="22"/>
    </row>
    <row r="150" s="18" customFormat="1" ht="15">
      <c r="B150" s="22"/>
    </row>
    <row r="151" s="18" customFormat="1" ht="15">
      <c r="B151" s="22"/>
    </row>
    <row r="152" s="18" customFormat="1" ht="15">
      <c r="B152" s="22"/>
    </row>
    <row r="153" s="18" customFormat="1" ht="15">
      <c r="B153" s="22"/>
    </row>
    <row r="154" s="18" customFormat="1" ht="15">
      <c r="B154" s="22"/>
    </row>
    <row r="155" s="18" customFormat="1" ht="15">
      <c r="B155" s="22"/>
    </row>
    <row r="156" s="18" customFormat="1" ht="15">
      <c r="B156" s="22"/>
    </row>
    <row r="157" s="18" customFormat="1" ht="15">
      <c r="B157" s="22"/>
    </row>
    <row r="158" s="18" customFormat="1" ht="15">
      <c r="B158" s="22"/>
    </row>
    <row r="159" s="18" customFormat="1" ht="15">
      <c r="B159" s="22"/>
    </row>
    <row r="160" s="18" customFormat="1" ht="15">
      <c r="B160" s="22"/>
    </row>
    <row r="161" s="18" customFormat="1" ht="15">
      <c r="B161" s="22"/>
    </row>
    <row r="162" s="18" customFormat="1" ht="15">
      <c r="B162" s="22"/>
    </row>
    <row r="163" s="18" customFormat="1" ht="15">
      <c r="B163" s="22"/>
    </row>
    <row r="164" s="18" customFormat="1" ht="15">
      <c r="B164" s="22"/>
    </row>
    <row r="165" s="18" customFormat="1" ht="15">
      <c r="B165" s="22"/>
    </row>
    <row r="166" s="18" customFormat="1" ht="15">
      <c r="B166" s="22"/>
    </row>
    <row r="167" s="18" customFormat="1" ht="15">
      <c r="B167" s="22"/>
    </row>
    <row r="168" s="18" customFormat="1" ht="15">
      <c r="B168" s="22"/>
    </row>
    <row r="169" s="18" customFormat="1" ht="15">
      <c r="B169" s="22"/>
    </row>
    <row r="170" s="18" customFormat="1" ht="15">
      <c r="B170" s="22"/>
    </row>
    <row r="171" s="18" customFormat="1" ht="15">
      <c r="B171" s="22"/>
    </row>
    <row r="172" s="18" customFormat="1" ht="15">
      <c r="B172" s="22"/>
    </row>
    <row r="173" s="18" customFormat="1" ht="15">
      <c r="B173" s="22"/>
    </row>
    <row r="174" s="18" customFormat="1" ht="15">
      <c r="B174" s="22"/>
    </row>
    <row r="175" s="18" customFormat="1" ht="15">
      <c r="B175" s="22"/>
    </row>
    <row r="176" s="18" customFormat="1" ht="15">
      <c r="B176" s="22"/>
    </row>
    <row r="177" s="18" customFormat="1" ht="15">
      <c r="B177" s="22"/>
    </row>
    <row r="178" s="18" customFormat="1" ht="15">
      <c r="B178" s="22"/>
    </row>
    <row r="179" s="18" customFormat="1" ht="15">
      <c r="B179" s="22"/>
    </row>
    <row r="180" s="18" customFormat="1" ht="15">
      <c r="B180" s="22"/>
    </row>
    <row r="181" s="18" customFormat="1" ht="15">
      <c r="B181" s="22"/>
    </row>
    <row r="182" s="18" customFormat="1" ht="15">
      <c r="B182" s="22"/>
    </row>
    <row r="183" s="18" customFormat="1" ht="15">
      <c r="B183" s="22"/>
    </row>
    <row r="184" s="18" customFormat="1" ht="15">
      <c r="B184" s="22"/>
    </row>
    <row r="185" s="18" customFormat="1" ht="15">
      <c r="B185" s="22"/>
    </row>
    <row r="186" s="18" customFormat="1" ht="15">
      <c r="B186" s="22"/>
    </row>
    <row r="187" s="18" customFormat="1" ht="15">
      <c r="B187" s="22"/>
    </row>
    <row r="188" s="18" customFormat="1" ht="15">
      <c r="B188" s="22"/>
    </row>
    <row r="189" s="18" customFormat="1" ht="15">
      <c r="B189" s="22"/>
    </row>
    <row r="190" s="18" customFormat="1" ht="15">
      <c r="B190" s="22"/>
    </row>
    <row r="191" s="18" customFormat="1" ht="15">
      <c r="B191" s="22"/>
    </row>
    <row r="192" s="18" customFormat="1" ht="15">
      <c r="B192" s="22"/>
    </row>
    <row r="193" s="18" customFormat="1" ht="15">
      <c r="B193" s="22"/>
    </row>
    <row r="194" s="18" customFormat="1" ht="15">
      <c r="B194" s="22"/>
    </row>
    <row r="195" s="18" customFormat="1" ht="15">
      <c r="B195" s="22"/>
    </row>
    <row r="196" s="18" customFormat="1" ht="15">
      <c r="B196" s="22"/>
    </row>
    <row r="197" s="18" customFormat="1" ht="15">
      <c r="B197" s="22"/>
    </row>
    <row r="198" s="18" customFormat="1" ht="15">
      <c r="B198" s="22"/>
    </row>
    <row r="199" s="18" customFormat="1" ht="15">
      <c r="B199" s="22"/>
    </row>
    <row r="200" s="18" customFormat="1" ht="15">
      <c r="B200" s="22"/>
    </row>
    <row r="201" s="18" customFormat="1" ht="15">
      <c r="B201" s="22"/>
    </row>
    <row r="202" s="18" customFormat="1" ht="15">
      <c r="B202" s="22"/>
    </row>
    <row r="203" s="18" customFormat="1" ht="15">
      <c r="B203" s="22"/>
    </row>
    <row r="204" s="18" customFormat="1" ht="15">
      <c r="B204" s="22"/>
    </row>
    <row r="205" s="18" customFormat="1" ht="15">
      <c r="B205" s="22"/>
    </row>
    <row r="206" s="18" customFormat="1" ht="15">
      <c r="B206" s="22"/>
    </row>
    <row r="207" s="18" customFormat="1" ht="15">
      <c r="B207" s="22"/>
    </row>
    <row r="208" s="18" customFormat="1" ht="15">
      <c r="B208" s="22"/>
    </row>
    <row r="209" s="18" customFormat="1" ht="15">
      <c r="B209" s="22"/>
    </row>
    <row r="210" s="18" customFormat="1" ht="15">
      <c r="B210" s="22"/>
    </row>
    <row r="211" s="18" customFormat="1" ht="15">
      <c r="B211" s="22"/>
    </row>
    <row r="212" s="18" customFormat="1" ht="15">
      <c r="B212" s="22"/>
    </row>
    <row r="213" s="18" customFormat="1" ht="15">
      <c r="B213" s="22"/>
    </row>
    <row r="214" s="18" customFormat="1" ht="15">
      <c r="B214" s="22"/>
    </row>
    <row r="215" s="18" customFormat="1" ht="15">
      <c r="B215" s="22"/>
    </row>
    <row r="216" s="18" customFormat="1" ht="15">
      <c r="B216" s="22"/>
    </row>
    <row r="217" s="18" customFormat="1" ht="15">
      <c r="B217" s="22"/>
    </row>
    <row r="218" s="18" customFormat="1" ht="15">
      <c r="B218" s="22"/>
    </row>
    <row r="219" s="18" customFormat="1" ht="15">
      <c r="B219" s="22"/>
    </row>
    <row r="220" s="18" customFormat="1" ht="15">
      <c r="B220" s="22"/>
    </row>
    <row r="221" s="18" customFormat="1" ht="15">
      <c r="B221" s="22"/>
    </row>
    <row r="222" s="18" customFormat="1" ht="15">
      <c r="B222" s="22"/>
    </row>
    <row r="223" s="18" customFormat="1" ht="15">
      <c r="B223" s="22"/>
    </row>
    <row r="224" s="18" customFormat="1" ht="15">
      <c r="B224" s="22"/>
    </row>
    <row r="225" s="18" customFormat="1" ht="15">
      <c r="B225" s="22"/>
    </row>
    <row r="226" s="18" customFormat="1" ht="15">
      <c r="B226" s="22"/>
    </row>
    <row r="227" s="18" customFormat="1" ht="15">
      <c r="B227" s="22"/>
    </row>
    <row r="228" s="18" customFormat="1" ht="15">
      <c r="B228" s="22"/>
    </row>
    <row r="229" s="18" customFormat="1" ht="15">
      <c r="B229" s="22"/>
    </row>
    <row r="230" s="18" customFormat="1" ht="15">
      <c r="B230" s="22"/>
    </row>
    <row r="231" s="18" customFormat="1" ht="15">
      <c r="B231" s="22"/>
    </row>
    <row r="232" s="18" customFormat="1" ht="15">
      <c r="B232" s="22"/>
    </row>
    <row r="233" s="18" customFormat="1" ht="15">
      <c r="B233" s="22"/>
    </row>
    <row r="234" s="18" customFormat="1" ht="15">
      <c r="B234" s="22"/>
    </row>
    <row r="235" s="18" customFormat="1" ht="15">
      <c r="B235" s="22"/>
    </row>
    <row r="236" s="18" customFormat="1" ht="15">
      <c r="B236" s="22"/>
    </row>
    <row r="237" s="18" customFormat="1" ht="15">
      <c r="B237" s="22"/>
    </row>
    <row r="238" s="18" customFormat="1" ht="15">
      <c r="B238" s="22"/>
    </row>
    <row r="239" s="18" customFormat="1" ht="15">
      <c r="B239" s="22"/>
    </row>
    <row r="240" s="18" customFormat="1" ht="15">
      <c r="B240" s="22"/>
    </row>
    <row r="241" s="18" customFormat="1" ht="15">
      <c r="B241" s="22"/>
    </row>
    <row r="242" s="18" customFormat="1" ht="15">
      <c r="B242" s="22"/>
    </row>
    <row r="243" ht="15.75">
      <c r="B243" s="9"/>
    </row>
    <row r="244" ht="15.75">
      <c r="B244" s="9"/>
    </row>
    <row r="245" ht="15.75">
      <c r="B245" s="9"/>
    </row>
    <row r="246" ht="15.75">
      <c r="B246" s="9"/>
    </row>
    <row r="247" ht="15.75">
      <c r="B247" s="9"/>
    </row>
    <row r="248" ht="15.75">
      <c r="B248" s="9"/>
    </row>
    <row r="249" ht="15.75">
      <c r="B249" s="9"/>
    </row>
    <row r="250" ht="15.75">
      <c r="B250" s="9"/>
    </row>
    <row r="251" ht="15.75">
      <c r="B251" s="9"/>
    </row>
    <row r="252" ht="15.75">
      <c r="B252" s="9"/>
    </row>
    <row r="253" ht="15.75">
      <c r="B253" s="9"/>
    </row>
    <row r="254" ht="15.75">
      <c r="B254" s="9"/>
    </row>
    <row r="255" ht="15.75">
      <c r="B255" s="9"/>
    </row>
    <row r="256" ht="15.75">
      <c r="B256" s="9"/>
    </row>
    <row r="257" ht="15.75">
      <c r="B257" s="9"/>
    </row>
    <row r="258" ht="15.75">
      <c r="B258" s="9"/>
    </row>
    <row r="259" ht="15.75">
      <c r="B259" s="9"/>
    </row>
    <row r="260" ht="15.75">
      <c r="B260" s="9"/>
    </row>
    <row r="261" ht="15.75">
      <c r="B261" s="9"/>
    </row>
    <row r="262" ht="15.75">
      <c r="B262" s="9"/>
    </row>
    <row r="263" ht="15.75">
      <c r="B263" s="9"/>
    </row>
    <row r="264" ht="15.75">
      <c r="B264" s="9"/>
    </row>
    <row r="265" ht="15.75">
      <c r="B265" s="9"/>
    </row>
    <row r="266" ht="15.75">
      <c r="B266" s="9"/>
    </row>
    <row r="267" ht="15.75">
      <c r="B267" s="9"/>
    </row>
    <row r="268" ht="15.75">
      <c r="B268" s="9"/>
    </row>
    <row r="269" ht="15.75">
      <c r="B269" s="9"/>
    </row>
    <row r="270" ht="15.75">
      <c r="B270" s="9"/>
    </row>
    <row r="271" ht="15.75">
      <c r="B271" s="9"/>
    </row>
    <row r="272" ht="15.75">
      <c r="B272" s="9"/>
    </row>
    <row r="273" ht="15.75">
      <c r="B273" s="9"/>
    </row>
    <row r="274" ht="15.75">
      <c r="B274" s="9"/>
    </row>
    <row r="275" ht="15.75">
      <c r="B275" s="9"/>
    </row>
    <row r="276" ht="15.75">
      <c r="B276" s="9"/>
    </row>
    <row r="277" ht="15.75">
      <c r="B277" s="9"/>
    </row>
    <row r="278" ht="15.75">
      <c r="B278" s="9"/>
    </row>
    <row r="279" ht="15.75">
      <c r="B279" s="9"/>
    </row>
    <row r="280" ht="15.75">
      <c r="B280" s="9"/>
    </row>
    <row r="281" ht="15.75">
      <c r="B281" s="9"/>
    </row>
    <row r="282" ht="15.75">
      <c r="B282" s="9"/>
    </row>
    <row r="283" ht="15.75">
      <c r="B283" s="9"/>
    </row>
    <row r="284" ht="15.75">
      <c r="B284" s="9"/>
    </row>
    <row r="285" ht="15.75">
      <c r="B285" s="9"/>
    </row>
    <row r="286" ht="15.75">
      <c r="B286" s="9"/>
    </row>
    <row r="287" ht="15.75">
      <c r="B287" s="9"/>
    </row>
    <row r="288" ht="15.75">
      <c r="B288" s="9"/>
    </row>
    <row r="289" ht="15.75">
      <c r="B289" s="9"/>
    </row>
    <row r="290" ht="15.75">
      <c r="B290" s="9"/>
    </row>
    <row r="291" ht="15.75">
      <c r="B291" s="9"/>
    </row>
    <row r="292" ht="15.75">
      <c r="B292" s="9"/>
    </row>
    <row r="293" ht="15.75">
      <c r="B293" s="9"/>
    </row>
    <row r="294" ht="15.75">
      <c r="B294" s="9"/>
    </row>
    <row r="295" ht="15.75">
      <c r="B295" s="9"/>
    </row>
    <row r="296" ht="15.75">
      <c r="B296" s="9"/>
    </row>
    <row r="297" ht="15.75">
      <c r="B297" s="9"/>
    </row>
    <row r="298" ht="15.75">
      <c r="B298" s="9"/>
    </row>
    <row r="299" ht="15.75">
      <c r="B299" s="9"/>
    </row>
    <row r="300" ht="15.75">
      <c r="B300" s="9"/>
    </row>
    <row r="301" ht="15.75">
      <c r="B301" s="9"/>
    </row>
    <row r="302" ht="15.75">
      <c r="B302" s="9"/>
    </row>
    <row r="303" ht="15.75">
      <c r="B303" s="9"/>
    </row>
    <row r="304" ht="15.75">
      <c r="B304" s="9"/>
    </row>
    <row r="305" ht="15.75">
      <c r="B305" s="9"/>
    </row>
    <row r="306" ht="15.75">
      <c r="B306" s="9"/>
    </row>
    <row r="307" ht="15.75">
      <c r="B307" s="9"/>
    </row>
    <row r="308" ht="15.75">
      <c r="B308" s="9"/>
    </row>
    <row r="309" ht="15.75">
      <c r="B309" s="9"/>
    </row>
    <row r="310" ht="15.75">
      <c r="B310" s="9"/>
    </row>
    <row r="311" ht="15.75">
      <c r="B311" s="9"/>
    </row>
    <row r="312" ht="15.75">
      <c r="B312" s="9"/>
    </row>
    <row r="313" ht="15.75">
      <c r="B313" s="9"/>
    </row>
    <row r="314" ht="15.75">
      <c r="B314" s="9"/>
    </row>
    <row r="315" ht="15.75">
      <c r="B315" s="9"/>
    </row>
    <row r="316" ht="15.75">
      <c r="B316" s="9"/>
    </row>
    <row r="317" ht="15.75">
      <c r="B317" s="9"/>
    </row>
    <row r="318" ht="15.75">
      <c r="B318" s="9"/>
    </row>
    <row r="319" ht="15.75">
      <c r="B319" s="9"/>
    </row>
    <row r="320" ht="15.75">
      <c r="B320" s="9"/>
    </row>
    <row r="321" ht="15.75">
      <c r="B321" s="9"/>
    </row>
    <row r="322" ht="15.75">
      <c r="B322" s="9"/>
    </row>
    <row r="323" ht="15.75">
      <c r="B323" s="9"/>
    </row>
    <row r="324" ht="15.75">
      <c r="B324" s="9"/>
    </row>
    <row r="325" ht="15.75">
      <c r="B325" s="9"/>
    </row>
    <row r="326" ht="15.75">
      <c r="B326" s="9"/>
    </row>
    <row r="327" ht="15.75">
      <c r="B327" s="9"/>
    </row>
    <row r="328" ht="15.75">
      <c r="B328" s="9"/>
    </row>
    <row r="329" ht="15.75">
      <c r="B329" s="9"/>
    </row>
    <row r="330" ht="15.75">
      <c r="B330" s="9"/>
    </row>
    <row r="331" ht="15.75">
      <c r="B331" s="9"/>
    </row>
    <row r="332" ht="15.75">
      <c r="B332" s="9"/>
    </row>
    <row r="333" ht="15.75">
      <c r="B333" s="9"/>
    </row>
    <row r="334" ht="15.75">
      <c r="B334" s="9"/>
    </row>
    <row r="335" ht="15.75">
      <c r="B335" s="9"/>
    </row>
    <row r="336" ht="15.75">
      <c r="B336" s="9"/>
    </row>
    <row r="337" ht="15.75">
      <c r="B337" s="9"/>
    </row>
    <row r="338" ht="15.75">
      <c r="B338" s="9"/>
    </row>
    <row r="339" ht="15.75">
      <c r="B339" s="9"/>
    </row>
    <row r="340" ht="15.75">
      <c r="B340" s="9"/>
    </row>
    <row r="341" ht="15.75">
      <c r="B341" s="9"/>
    </row>
    <row r="342" ht="15.75">
      <c r="B342" s="9"/>
    </row>
    <row r="343" ht="15.75">
      <c r="B343" s="9"/>
    </row>
    <row r="344" ht="15.75">
      <c r="B344" s="9"/>
    </row>
    <row r="345" ht="15.75">
      <c r="B345" s="9"/>
    </row>
    <row r="346" ht="15.75">
      <c r="B346" s="9"/>
    </row>
    <row r="347" ht="15.75">
      <c r="B347" s="9"/>
    </row>
    <row r="348" ht="15.75">
      <c r="B348" s="9"/>
    </row>
    <row r="349" ht="15.75">
      <c r="B349" s="9"/>
    </row>
    <row r="350" ht="15.75">
      <c r="B350" s="9"/>
    </row>
    <row r="351" ht="15.75">
      <c r="B351" s="9"/>
    </row>
    <row r="352" ht="15.75">
      <c r="B352" s="9"/>
    </row>
    <row r="353" ht="15.75">
      <c r="B353" s="9"/>
    </row>
    <row r="354" ht="15.75">
      <c r="B354" s="9"/>
    </row>
    <row r="355" ht="15.75">
      <c r="B355" s="9"/>
    </row>
    <row r="356" ht="15.75">
      <c r="B356" s="9"/>
    </row>
    <row r="357" ht="15.75">
      <c r="B357" s="9"/>
    </row>
    <row r="358" ht="15.75">
      <c r="B358" s="9"/>
    </row>
    <row r="359" ht="15.75">
      <c r="B359" s="9"/>
    </row>
    <row r="360" ht="15.75">
      <c r="B360" s="9"/>
    </row>
    <row r="361" ht="15.75">
      <c r="B361" s="9"/>
    </row>
    <row r="362" ht="15.75">
      <c r="B362" s="9"/>
    </row>
    <row r="363" ht="15.75">
      <c r="B363" s="9"/>
    </row>
    <row r="364" ht="15.75">
      <c r="B364" s="9"/>
    </row>
    <row r="365" ht="15.75">
      <c r="B365" s="9"/>
    </row>
    <row r="366" ht="15.75">
      <c r="B366" s="9"/>
    </row>
    <row r="367" ht="15.75">
      <c r="B367" s="9"/>
    </row>
    <row r="368" ht="15.75">
      <c r="B368" s="9"/>
    </row>
    <row r="369" ht="15.75">
      <c r="B369" s="9"/>
    </row>
    <row r="370" ht="15.75">
      <c r="B370" s="9"/>
    </row>
    <row r="371" ht="15.75">
      <c r="B371" s="9"/>
    </row>
    <row r="372" ht="15.75">
      <c r="B372" s="9"/>
    </row>
    <row r="373" ht="15.75">
      <c r="B373" s="9"/>
    </row>
    <row r="374" ht="15.75">
      <c r="B374" s="9"/>
    </row>
    <row r="375" ht="15.75">
      <c r="B375" s="9"/>
    </row>
    <row r="376" ht="15.75">
      <c r="B376" s="9"/>
    </row>
    <row r="377" ht="15.75">
      <c r="B377" s="9"/>
    </row>
    <row r="378" ht="15.75">
      <c r="B378" s="9"/>
    </row>
    <row r="379" ht="15.75">
      <c r="B379" s="9"/>
    </row>
    <row r="380" ht="15.75">
      <c r="B380" s="9"/>
    </row>
    <row r="381" ht="15.75">
      <c r="B381" s="9"/>
    </row>
    <row r="382" ht="15.75">
      <c r="B382" s="9"/>
    </row>
    <row r="383" ht="15.75">
      <c r="B383" s="9"/>
    </row>
    <row r="384" ht="15.75">
      <c r="B384" s="9"/>
    </row>
    <row r="385" ht="15.75">
      <c r="B385" s="9"/>
    </row>
    <row r="386" ht="15.75">
      <c r="B386" s="9"/>
    </row>
    <row r="387" ht="15.75">
      <c r="B387" s="9"/>
    </row>
    <row r="388" ht="15.75">
      <c r="B388" s="9"/>
    </row>
    <row r="389" ht="15.75">
      <c r="B389" s="9"/>
    </row>
    <row r="390" ht="15.75">
      <c r="B390" s="9"/>
    </row>
    <row r="391" ht="15.75">
      <c r="B391" s="9"/>
    </row>
    <row r="392" ht="15.75">
      <c r="B392" s="9"/>
    </row>
    <row r="393" ht="15.75">
      <c r="B393" s="9"/>
    </row>
    <row r="394" ht="15.75">
      <c r="B394" s="9"/>
    </row>
    <row r="395" ht="15.75">
      <c r="B395" s="9"/>
    </row>
    <row r="396" ht="15.75">
      <c r="B396" s="9"/>
    </row>
    <row r="397" ht="15.75">
      <c r="B397" s="9"/>
    </row>
    <row r="398" ht="15.75">
      <c r="B398" s="9"/>
    </row>
    <row r="399" ht="15.75">
      <c r="B399" s="9"/>
    </row>
    <row r="400" ht="15.75">
      <c r="B400" s="9"/>
    </row>
    <row r="401" ht="15.75">
      <c r="B401" s="9"/>
    </row>
    <row r="402" ht="15.75">
      <c r="B402" s="9"/>
    </row>
    <row r="403" ht="15.75">
      <c r="B403" s="9"/>
    </row>
    <row r="404" ht="15.75">
      <c r="B404" s="9"/>
    </row>
    <row r="405" ht="15.75">
      <c r="B405" s="9"/>
    </row>
    <row r="406" ht="15.75">
      <c r="B406" s="9"/>
    </row>
    <row r="407" ht="15.75">
      <c r="B407" s="9"/>
    </row>
    <row r="408" ht="15.75">
      <c r="B408" s="9"/>
    </row>
    <row r="409" ht="15.75">
      <c r="B409" s="9"/>
    </row>
    <row r="410" ht="15.75">
      <c r="B410" s="9"/>
    </row>
    <row r="411" ht="15.75">
      <c r="B411" s="9"/>
    </row>
    <row r="412" ht="15.75">
      <c r="B412" s="9"/>
    </row>
    <row r="413" ht="15.75">
      <c r="B413" s="9"/>
    </row>
    <row r="414" ht="15.75">
      <c r="B414" s="9"/>
    </row>
    <row r="415" ht="15.75">
      <c r="B415" s="9"/>
    </row>
    <row r="416" ht="15.75">
      <c r="B416" s="9"/>
    </row>
    <row r="417" ht="15.75">
      <c r="B417" s="9"/>
    </row>
    <row r="418" ht="15.75">
      <c r="B418" s="9"/>
    </row>
    <row r="419" ht="15.75">
      <c r="B419" s="9"/>
    </row>
    <row r="420" ht="15.75">
      <c r="B420" s="9"/>
    </row>
    <row r="421" ht="15.75">
      <c r="B421" s="9"/>
    </row>
    <row r="422" ht="15.75">
      <c r="B422" s="9"/>
    </row>
    <row r="423" ht="15.75">
      <c r="B423" s="9"/>
    </row>
    <row r="424" ht="15.75">
      <c r="B424" s="9"/>
    </row>
    <row r="425" ht="15.75">
      <c r="B425" s="9"/>
    </row>
    <row r="426" ht="15.75">
      <c r="B426" s="9"/>
    </row>
    <row r="427" ht="15.75">
      <c r="B427" s="9"/>
    </row>
    <row r="428" ht="15.75">
      <c r="B428" s="9"/>
    </row>
    <row r="429" ht="15.75">
      <c r="B429" s="9"/>
    </row>
    <row r="430" ht="15.75">
      <c r="B430" s="9"/>
    </row>
    <row r="431" ht="15.75">
      <c r="B431" s="9"/>
    </row>
    <row r="432" ht="15.75">
      <c r="B432" s="9"/>
    </row>
    <row r="433" ht="15.75">
      <c r="B433" s="9"/>
    </row>
    <row r="434" ht="15.75">
      <c r="B434" s="9"/>
    </row>
    <row r="435" ht="15.75">
      <c r="B435" s="9"/>
    </row>
    <row r="436" ht="15.75">
      <c r="B436" s="9"/>
    </row>
    <row r="437" ht="15.75">
      <c r="B437" s="9"/>
    </row>
    <row r="438" ht="15.75">
      <c r="B438" s="9"/>
    </row>
    <row r="439" ht="15.75">
      <c r="B439" s="9"/>
    </row>
    <row r="440" ht="15.75">
      <c r="B440" s="9"/>
    </row>
    <row r="441" ht="15.75">
      <c r="B441" s="9"/>
    </row>
    <row r="442" ht="15.75">
      <c r="B442" s="9"/>
    </row>
    <row r="443" ht="15.75">
      <c r="B443" s="9"/>
    </row>
    <row r="444" ht="15.75">
      <c r="B444" s="9"/>
    </row>
    <row r="445" ht="15.75">
      <c r="B445" s="9"/>
    </row>
    <row r="446" ht="15.75">
      <c r="B446" s="9"/>
    </row>
    <row r="447" ht="15.75">
      <c r="B447" s="9"/>
    </row>
    <row r="448" ht="15.75">
      <c r="B448" s="9"/>
    </row>
    <row r="449" ht="15.75">
      <c r="B449" s="9"/>
    </row>
    <row r="450" ht="15.75">
      <c r="B450" s="9"/>
    </row>
    <row r="451" ht="15.75">
      <c r="B451" s="9"/>
    </row>
    <row r="452" ht="15.75">
      <c r="B452" s="9"/>
    </row>
    <row r="453" ht="15.75">
      <c r="B453" s="9"/>
    </row>
    <row r="454" ht="15.75">
      <c r="B454" s="9"/>
    </row>
    <row r="455" ht="15.75">
      <c r="B455" s="9"/>
    </row>
    <row r="456" ht="15.75">
      <c r="B456" s="9"/>
    </row>
    <row r="457" ht="15.75">
      <c r="B457" s="9"/>
    </row>
    <row r="458" ht="15.75">
      <c r="B458" s="9"/>
    </row>
    <row r="459" ht="15.75">
      <c r="B459" s="9"/>
    </row>
    <row r="460" ht="15.75">
      <c r="B460" s="9"/>
    </row>
    <row r="461" ht="15.75">
      <c r="B461" s="9"/>
    </row>
    <row r="462" ht="15.75">
      <c r="B462" s="9"/>
    </row>
    <row r="463" ht="15.75">
      <c r="B463" s="9"/>
    </row>
    <row r="464" ht="15.75">
      <c r="B464" s="9"/>
    </row>
    <row r="465" ht="15.75">
      <c r="B465" s="9"/>
    </row>
    <row r="466" ht="15.75">
      <c r="B466" s="9"/>
    </row>
    <row r="467" ht="15.75">
      <c r="B467" s="9"/>
    </row>
    <row r="468" ht="15.75">
      <c r="B468" s="9"/>
    </row>
    <row r="469" ht="15.75">
      <c r="B469" s="9"/>
    </row>
    <row r="470" ht="15.75">
      <c r="B470" s="9"/>
    </row>
    <row r="471" ht="15.75">
      <c r="B471" s="9"/>
    </row>
    <row r="472" ht="15.75">
      <c r="B472" s="9"/>
    </row>
    <row r="473" ht="15.75">
      <c r="B473" s="9"/>
    </row>
    <row r="474" ht="15.75">
      <c r="B474" s="9"/>
    </row>
    <row r="475" ht="15.75">
      <c r="B475" s="9"/>
    </row>
    <row r="476" ht="15.75">
      <c r="B476" s="9"/>
    </row>
    <row r="477" ht="15.75">
      <c r="B477" s="9"/>
    </row>
    <row r="478" ht="15.75">
      <c r="B478" s="9"/>
    </row>
    <row r="479" ht="15.75">
      <c r="B479" s="9"/>
    </row>
    <row r="480" ht="15.75">
      <c r="B480" s="9"/>
    </row>
    <row r="481" ht="15.75">
      <c r="B481" s="9"/>
    </row>
    <row r="482" ht="15.75">
      <c r="B482" s="9"/>
    </row>
    <row r="483" ht="15.75">
      <c r="B483" s="9"/>
    </row>
    <row r="484" ht="15.75">
      <c r="B484" s="9"/>
    </row>
    <row r="485" ht="15.75">
      <c r="B485" s="9"/>
    </row>
    <row r="486" ht="15.75">
      <c r="B486" s="9"/>
    </row>
    <row r="487" ht="15.75">
      <c r="B487" s="9"/>
    </row>
    <row r="488" ht="15.75">
      <c r="B488" s="9"/>
    </row>
    <row r="489" ht="15.75">
      <c r="B489" s="9"/>
    </row>
    <row r="490" ht="15.75">
      <c r="B490" s="9"/>
    </row>
    <row r="491" ht="15.75">
      <c r="B491" s="9"/>
    </row>
    <row r="492" ht="15.75">
      <c r="B492" s="9"/>
    </row>
    <row r="493" ht="15.75">
      <c r="B493" s="9"/>
    </row>
    <row r="494" ht="15.75">
      <c r="B494" s="9"/>
    </row>
    <row r="495" ht="15.75">
      <c r="B495" s="9"/>
    </row>
    <row r="496" ht="15.75">
      <c r="B496" s="9"/>
    </row>
    <row r="497" ht="15.75">
      <c r="B497" s="9"/>
    </row>
    <row r="498" ht="15.75">
      <c r="B498" s="9"/>
    </row>
    <row r="499" ht="15.75">
      <c r="B499" s="9"/>
    </row>
    <row r="500" ht="15.75">
      <c r="B500" s="9"/>
    </row>
    <row r="501" ht="15.75">
      <c r="B501" s="9"/>
    </row>
    <row r="502" ht="15.75">
      <c r="B502" s="9"/>
    </row>
    <row r="503" ht="15.75">
      <c r="B503" s="9"/>
    </row>
    <row r="504" ht="15.75">
      <c r="B504" s="9"/>
    </row>
    <row r="505" ht="15.75">
      <c r="B505" s="9"/>
    </row>
    <row r="506" ht="15.75">
      <c r="B506" s="9"/>
    </row>
    <row r="507" ht="15.75">
      <c r="B507" s="9"/>
    </row>
    <row r="508" ht="15.75">
      <c r="B508" s="9"/>
    </row>
    <row r="509" ht="15.75">
      <c r="B509" s="9"/>
    </row>
    <row r="510" ht="15.75">
      <c r="B510" s="9"/>
    </row>
    <row r="511" ht="15.75">
      <c r="B511" s="9"/>
    </row>
    <row r="512" ht="15.75">
      <c r="B512" s="9"/>
    </row>
    <row r="513" ht="15.75">
      <c r="B513" s="9"/>
    </row>
    <row r="514" ht="15.75">
      <c r="B514" s="9"/>
    </row>
    <row r="515" ht="15.75">
      <c r="B515" s="9"/>
    </row>
    <row r="516" ht="15.75">
      <c r="B516" s="9"/>
    </row>
    <row r="517" ht="15.75">
      <c r="B517" s="9"/>
    </row>
    <row r="518" ht="15.75">
      <c r="B518" s="9"/>
    </row>
    <row r="519" ht="15.75">
      <c r="B519" s="9"/>
    </row>
    <row r="520" ht="15.75">
      <c r="B520" s="9"/>
    </row>
    <row r="521" ht="15.75">
      <c r="B521" s="9"/>
    </row>
    <row r="522" ht="15.75">
      <c r="B522" s="9"/>
    </row>
    <row r="523" ht="15.75">
      <c r="B523" s="9"/>
    </row>
    <row r="524" ht="15.75">
      <c r="B524" s="9"/>
    </row>
    <row r="525" ht="15.75">
      <c r="B525" s="9"/>
    </row>
    <row r="526" ht="15.75">
      <c r="B526" s="9"/>
    </row>
    <row r="527" ht="15.75">
      <c r="B527" s="9"/>
    </row>
    <row r="528" ht="15.75">
      <c r="B528" s="9"/>
    </row>
    <row r="529" ht="15.75">
      <c r="B529" s="9"/>
    </row>
    <row r="530" ht="15.75">
      <c r="B530" s="9"/>
    </row>
    <row r="531" ht="15.75">
      <c r="B531" s="9"/>
    </row>
    <row r="532" ht="15.75">
      <c r="B532" s="9"/>
    </row>
    <row r="533" ht="15.75">
      <c r="B533" s="9"/>
    </row>
    <row r="534" ht="15.75">
      <c r="B534" s="9"/>
    </row>
    <row r="535" ht="15.75">
      <c r="B535" s="9"/>
    </row>
    <row r="536" ht="15.75">
      <c r="B536" s="9"/>
    </row>
    <row r="537" ht="15.75">
      <c r="B537" s="9"/>
    </row>
    <row r="538" ht="15.75">
      <c r="B538" s="9"/>
    </row>
    <row r="539" ht="15.75">
      <c r="B539" s="9"/>
    </row>
    <row r="540" ht="15.75">
      <c r="B540" s="9"/>
    </row>
    <row r="541" ht="15.75">
      <c r="B541" s="9"/>
    </row>
    <row r="542" ht="15.75">
      <c r="B542" s="9"/>
    </row>
    <row r="543" ht="15.75">
      <c r="B543" s="9"/>
    </row>
    <row r="544" ht="15.75">
      <c r="B544" s="9"/>
    </row>
    <row r="545" ht="15.75">
      <c r="B545" s="9"/>
    </row>
    <row r="546" ht="15.75">
      <c r="B546" s="9"/>
    </row>
    <row r="547" ht="15.75">
      <c r="B547" s="9"/>
    </row>
    <row r="548" ht="15.75">
      <c r="B548" s="9"/>
    </row>
    <row r="549" ht="15.75">
      <c r="B549" s="9"/>
    </row>
    <row r="550" ht="15.75">
      <c r="B550" s="9"/>
    </row>
    <row r="551" ht="15.75">
      <c r="B551" s="9"/>
    </row>
    <row r="552" ht="15.75">
      <c r="B552" s="9"/>
    </row>
    <row r="553" ht="15.75">
      <c r="B553" s="9"/>
    </row>
    <row r="554" ht="15.75">
      <c r="B554" s="9"/>
    </row>
    <row r="555" ht="15.75">
      <c r="B555" s="9"/>
    </row>
    <row r="556" ht="15.75">
      <c r="B556" s="9"/>
    </row>
    <row r="557" ht="15.75">
      <c r="B557" s="9"/>
    </row>
    <row r="558" ht="15.75">
      <c r="B558" s="9"/>
    </row>
    <row r="559" ht="15.75">
      <c r="B559" s="9"/>
    </row>
    <row r="560" ht="15.75">
      <c r="B560" s="9"/>
    </row>
    <row r="561" ht="15.75">
      <c r="B561" s="9"/>
    </row>
  </sheetData>
  <sheetProtection password="DE1A" sheet="1" objects="1" scenarios="1" selectLockedCells="1" selectUnlockedCells="1"/>
  <mergeCells count="21">
    <mergeCell ref="A1:I4"/>
    <mergeCell ref="A5:I5"/>
    <mergeCell ref="A6:I6"/>
    <mergeCell ref="A9:B14"/>
    <mergeCell ref="A7:I7"/>
    <mergeCell ref="A8:I8"/>
    <mergeCell ref="E9:G11"/>
    <mergeCell ref="B44:I45"/>
    <mergeCell ref="A43:K43"/>
    <mergeCell ref="J9:J11"/>
    <mergeCell ref="K9:K11"/>
    <mergeCell ref="A16:B16"/>
    <mergeCell ref="A27:B27"/>
    <mergeCell ref="A29:B29"/>
    <mergeCell ref="I9:I11"/>
    <mergeCell ref="A41:B41"/>
    <mergeCell ref="A21:B21"/>
    <mergeCell ref="A33:B33"/>
    <mergeCell ref="H9:H11"/>
    <mergeCell ref="A28:B28"/>
    <mergeCell ref="C9:D11"/>
  </mergeCells>
  <printOptions horizontalCentered="1"/>
  <pageMargins left="0.761811024" right="0.511811023622047" top="0.511811023622047" bottom="0.511811023622047" header="0" footer="0"/>
  <pageSetup fitToHeight="1" fitToWidth="1" horizontalDpi="600" verticalDpi="600" orientation="portrait" scale="59"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L44"/>
  <sheetViews>
    <sheetView zoomScale="80" zoomScaleNormal="80" workbookViewId="0" topLeftCell="A13">
      <selection activeCell="E31" sqref="E31"/>
    </sheetView>
  </sheetViews>
  <sheetFormatPr defaultColWidth="9.140625" defaultRowHeight="12.75"/>
  <cols>
    <col min="1" max="1" width="69.57421875" style="1" customWidth="1"/>
    <col min="2" max="2" width="9.00390625" style="1" customWidth="1"/>
    <col min="3" max="3" width="14.7109375" style="1" customWidth="1"/>
    <col min="4" max="4" width="1.7109375" style="1" customWidth="1"/>
    <col min="5" max="5" width="12.7109375" style="1" customWidth="1"/>
    <col min="6" max="16384" width="9.140625" style="1" customWidth="1"/>
  </cols>
  <sheetData>
    <row r="1" spans="1:5" ht="15.75">
      <c r="A1" s="355"/>
      <c r="B1" s="355"/>
      <c r="C1" s="355"/>
      <c r="D1" s="355"/>
      <c r="E1" s="355"/>
    </row>
    <row r="2" spans="1:5" ht="15.75">
      <c r="A2" s="355"/>
      <c r="B2" s="355"/>
      <c r="C2" s="355"/>
      <c r="D2" s="355"/>
      <c r="E2" s="355"/>
    </row>
    <row r="3" spans="1:5" ht="15.75">
      <c r="A3" s="355"/>
      <c r="B3" s="355"/>
      <c r="C3" s="355"/>
      <c r="D3" s="355"/>
      <c r="E3" s="355"/>
    </row>
    <row r="4" spans="1:5" ht="15.75">
      <c r="A4" s="355"/>
      <c r="B4" s="355"/>
      <c r="C4" s="355"/>
      <c r="D4" s="355"/>
      <c r="E4" s="355"/>
    </row>
    <row r="5" spans="1:12" s="14" customFormat="1" ht="20.25">
      <c r="A5" s="357" t="s">
        <v>114</v>
      </c>
      <c r="B5" s="357"/>
      <c r="C5" s="357"/>
      <c r="D5" s="357"/>
      <c r="E5" s="357"/>
      <c r="F5" s="4"/>
      <c r="G5" s="4"/>
      <c r="H5" s="4"/>
      <c r="I5" s="4"/>
      <c r="J5" s="4"/>
      <c r="K5" s="4"/>
      <c r="L5" s="4"/>
    </row>
    <row r="6" spans="1:6" s="14" customFormat="1" ht="16.5" customHeight="1">
      <c r="A6" s="356" t="s">
        <v>90</v>
      </c>
      <c r="B6" s="356"/>
      <c r="C6" s="356"/>
      <c r="D6" s="356"/>
      <c r="E6" s="356"/>
      <c r="F6" s="15"/>
    </row>
    <row r="7" spans="1:6" s="14" customFormat="1" ht="16.5" customHeight="1">
      <c r="A7" s="357" t="str">
        <f>'BS'!$A$7</f>
        <v>for the second financial quarter ended 31 December 2006 (Unaudited)</v>
      </c>
      <c r="B7" s="357"/>
      <c r="C7" s="357"/>
      <c r="D7" s="357"/>
      <c r="E7" s="357"/>
      <c r="F7" s="4"/>
    </row>
    <row r="8" spans="1:6" ht="16.5" thickBot="1">
      <c r="A8" s="428"/>
      <c r="B8" s="428"/>
      <c r="C8" s="428"/>
      <c r="D8" s="428"/>
      <c r="E8" s="428"/>
      <c r="F8" s="11"/>
    </row>
    <row r="9" spans="1:5" s="18" customFormat="1" ht="15.75" customHeight="1">
      <c r="A9" s="416"/>
      <c r="B9" s="413" t="s">
        <v>91</v>
      </c>
      <c r="C9" s="414"/>
      <c r="D9" s="414"/>
      <c r="E9" s="415"/>
    </row>
    <row r="10" spans="1:5" s="18" customFormat="1" ht="15.75" customHeight="1">
      <c r="A10" s="417"/>
      <c r="B10" s="360" t="str">
        <f>'IS'!D10</f>
        <v>6 months ended</v>
      </c>
      <c r="C10" s="412"/>
      <c r="D10" s="412"/>
      <c r="E10" s="361"/>
    </row>
    <row r="11" spans="1:5" s="18" customFormat="1" ht="15.75" thickBot="1">
      <c r="A11" s="417"/>
      <c r="B11" s="362" t="str">
        <f>'IS'!D11</f>
        <v>31 December</v>
      </c>
      <c r="C11" s="429"/>
      <c r="D11" s="429"/>
      <c r="E11" s="430"/>
    </row>
    <row r="12" spans="1:5" s="18" customFormat="1" ht="15">
      <c r="A12" s="417"/>
      <c r="B12" s="25"/>
      <c r="C12" s="61" t="s">
        <v>164</v>
      </c>
      <c r="D12" s="421" t="s">
        <v>188</v>
      </c>
      <c r="E12" s="422"/>
    </row>
    <row r="13" spans="1:5" s="18" customFormat="1" ht="15.75" thickBot="1">
      <c r="A13" s="418"/>
      <c r="B13" s="26" t="s">
        <v>94</v>
      </c>
      <c r="C13" s="62" t="s">
        <v>92</v>
      </c>
      <c r="D13" s="419" t="s">
        <v>92</v>
      </c>
      <c r="E13" s="420"/>
    </row>
    <row r="14" spans="1:5" s="18" customFormat="1" ht="15">
      <c r="A14" s="27" t="s">
        <v>243</v>
      </c>
      <c r="B14" s="20"/>
      <c r="C14" s="66">
        <f>+'[1]Notes'!$P$37</f>
        <v>969.0395381121788</v>
      </c>
      <c r="D14" s="426">
        <v>15590</v>
      </c>
      <c r="E14" s="427"/>
    </row>
    <row r="15" spans="1:5" s="18" customFormat="1" ht="15">
      <c r="A15" s="27"/>
      <c r="B15" s="20"/>
      <c r="C15" s="67"/>
      <c r="D15" s="406"/>
      <c r="E15" s="407"/>
    </row>
    <row r="16" spans="1:5" s="18" customFormat="1" ht="15">
      <c r="A16" s="27" t="s">
        <v>41</v>
      </c>
      <c r="B16" s="20"/>
      <c r="C16" s="67">
        <f>+'[1]Notes'!$P$52</f>
        <v>-13054</v>
      </c>
      <c r="D16" s="408">
        <v>-15477</v>
      </c>
      <c r="E16" s="409"/>
    </row>
    <row r="17" spans="1:5" s="18" customFormat="1" ht="15">
      <c r="A17" s="27"/>
      <c r="B17" s="20"/>
      <c r="C17" s="67"/>
      <c r="D17" s="406"/>
      <c r="E17" s="407"/>
    </row>
    <row r="18" spans="1:5" s="18" customFormat="1" ht="15">
      <c r="A18" s="27" t="s">
        <v>42</v>
      </c>
      <c r="B18" s="20"/>
      <c r="C18" s="67">
        <f>'[1]Notes'!$P$70</f>
        <v>16659.344110000002</v>
      </c>
      <c r="D18" s="408">
        <v>-6711</v>
      </c>
      <c r="E18" s="409"/>
    </row>
    <row r="19" spans="1:5" s="18" customFormat="1" ht="15">
      <c r="A19" s="27"/>
      <c r="B19" s="20"/>
      <c r="C19" s="68"/>
      <c r="D19" s="410"/>
      <c r="E19" s="411"/>
    </row>
    <row r="20" spans="1:5" s="18" customFormat="1" ht="15">
      <c r="A20" s="27" t="s">
        <v>244</v>
      </c>
      <c r="B20" s="20"/>
      <c r="C20" s="67">
        <f>C14+C16+C18</f>
        <v>4574.38364811218</v>
      </c>
      <c r="D20" s="408">
        <f>D14+D16+D18</f>
        <v>-6598</v>
      </c>
      <c r="E20" s="409"/>
    </row>
    <row r="21" spans="1:5" s="18" customFormat="1" ht="15">
      <c r="A21" s="27"/>
      <c r="B21" s="20"/>
      <c r="C21" s="67"/>
      <c r="D21" s="406"/>
      <c r="E21" s="407"/>
    </row>
    <row r="22" spans="1:7" s="18" customFormat="1" ht="15">
      <c r="A22" s="27" t="s">
        <v>44</v>
      </c>
      <c r="B22" s="20"/>
      <c r="C22" s="67">
        <f>+'[1]Notes'!$P$75</f>
        <v>5779.02207</v>
      </c>
      <c r="D22" s="404">
        <v>4970</v>
      </c>
      <c r="E22" s="405"/>
      <c r="G22" s="22"/>
    </row>
    <row r="23" spans="1:5" s="18" customFormat="1" ht="15">
      <c r="A23" s="27"/>
      <c r="B23" s="20"/>
      <c r="C23" s="67"/>
      <c r="D23" s="402"/>
      <c r="E23" s="403"/>
    </row>
    <row r="24" spans="1:5" s="18" customFormat="1" ht="15.75" thickBot="1">
      <c r="A24" s="27" t="s">
        <v>43</v>
      </c>
      <c r="B24" s="20" t="s">
        <v>101</v>
      </c>
      <c r="C24" s="69">
        <f>C20+C22</f>
        <v>10353.405718112179</v>
      </c>
      <c r="D24" s="400">
        <f>+D20+D22</f>
        <v>-1628</v>
      </c>
      <c r="E24" s="401"/>
    </row>
    <row r="25" spans="1:5" s="18" customFormat="1" ht="16.5" thickBot="1" thickTop="1">
      <c r="A25" s="28"/>
      <c r="B25" s="21"/>
      <c r="C25" s="70"/>
      <c r="D25" s="423"/>
      <c r="E25" s="424"/>
    </row>
    <row r="26" spans="1:5" s="18" customFormat="1" ht="15">
      <c r="A26" s="29"/>
      <c r="B26" s="30"/>
      <c r="C26" s="71"/>
      <c r="D26" s="64"/>
      <c r="E26" s="64"/>
    </row>
    <row r="27" spans="1:5" s="18" customFormat="1" ht="15">
      <c r="A27" s="29" t="s">
        <v>95</v>
      </c>
      <c r="B27" s="30"/>
      <c r="C27" s="71"/>
      <c r="D27" s="64"/>
      <c r="E27" s="64"/>
    </row>
    <row r="28" spans="1:5" s="18" customFormat="1" ht="15">
      <c r="A28" s="19" t="s">
        <v>100</v>
      </c>
      <c r="B28" s="31"/>
      <c r="C28" s="71"/>
      <c r="D28" s="64"/>
      <c r="E28" s="64"/>
    </row>
    <row r="29" spans="1:5" s="18" customFormat="1" ht="15">
      <c r="A29" s="19" t="s">
        <v>96</v>
      </c>
      <c r="B29" s="31"/>
      <c r="C29" s="72" t="s">
        <v>92</v>
      </c>
      <c r="D29" s="64"/>
      <c r="E29" s="64"/>
    </row>
    <row r="30" spans="1:5" s="18" customFormat="1" ht="15">
      <c r="A30" s="19" t="s">
        <v>105</v>
      </c>
      <c r="B30" s="31"/>
      <c r="C30" s="73">
        <f>+'BS'!B27</f>
        <v>13998</v>
      </c>
      <c r="D30" s="64"/>
      <c r="E30" s="64"/>
    </row>
    <row r="31" spans="1:5" s="18" customFormat="1" ht="15">
      <c r="A31" s="19" t="s">
        <v>106</v>
      </c>
      <c r="B31" s="31"/>
      <c r="C31" s="71">
        <v>0</v>
      </c>
      <c r="D31" s="64"/>
      <c r="E31" s="64"/>
    </row>
    <row r="32" spans="1:5" s="18" customFormat="1" ht="15">
      <c r="A32" s="19" t="s">
        <v>107</v>
      </c>
      <c r="B32" s="31"/>
      <c r="C32" s="71">
        <f>-'BS'!B55</f>
        <v>-3645</v>
      </c>
      <c r="D32" s="64"/>
      <c r="E32" s="64"/>
    </row>
    <row r="33" spans="1:5" s="18" customFormat="1" ht="15.75" thickBot="1">
      <c r="A33" s="19"/>
      <c r="B33" s="31"/>
      <c r="C33" s="74">
        <f>SUM(C30:C32)</f>
        <v>10353</v>
      </c>
      <c r="D33" s="64"/>
      <c r="E33" s="64"/>
    </row>
    <row r="34" spans="1:5" s="18" customFormat="1" ht="15.75" thickTop="1">
      <c r="A34" s="425"/>
      <c r="B34" s="425"/>
      <c r="C34" s="425"/>
      <c r="D34" s="425"/>
      <c r="E34" s="425"/>
    </row>
    <row r="35" spans="1:5" s="18" customFormat="1" ht="52.5" customHeight="1">
      <c r="A35" s="350" t="s">
        <v>251</v>
      </c>
      <c r="B35" s="350"/>
      <c r="C35" s="350"/>
      <c r="D35" s="358"/>
      <c r="E35" s="358"/>
    </row>
    <row r="36" spans="3:5" s="18" customFormat="1" ht="15">
      <c r="C36" s="32"/>
      <c r="D36" s="32"/>
      <c r="E36" s="32"/>
    </row>
    <row r="37" spans="1:9" s="18" customFormat="1" ht="33" customHeight="1">
      <c r="A37" s="351"/>
      <c r="B37" s="351"/>
      <c r="C37" s="351"/>
      <c r="D37" s="177"/>
      <c r="E37" s="177"/>
      <c r="F37" s="177"/>
      <c r="G37" s="177"/>
      <c r="H37" s="177"/>
      <c r="I37" s="177"/>
    </row>
    <row r="38" spans="3:5" s="18" customFormat="1" ht="15">
      <c r="C38" s="32"/>
      <c r="D38" s="32"/>
      <c r="E38" s="32"/>
    </row>
    <row r="39" spans="3:5" s="18" customFormat="1" ht="15">
      <c r="C39" s="32"/>
      <c r="D39" s="32"/>
      <c r="E39" s="32"/>
    </row>
    <row r="40" spans="3:5" s="18" customFormat="1" ht="15">
      <c r="C40" s="32"/>
      <c r="D40" s="32"/>
      <c r="E40" s="32"/>
    </row>
    <row r="41" spans="3:5" s="18" customFormat="1" ht="15">
      <c r="C41" s="32"/>
      <c r="D41" s="32"/>
      <c r="E41" s="32"/>
    </row>
    <row r="42" spans="3:5" s="18" customFormat="1" ht="15">
      <c r="C42" s="32"/>
      <c r="D42" s="32"/>
      <c r="E42" s="32"/>
    </row>
    <row r="43" spans="3:5" s="18" customFormat="1" ht="15">
      <c r="C43" s="32"/>
      <c r="D43" s="32"/>
      <c r="E43" s="32"/>
    </row>
    <row r="44" spans="3:5" s="18" customFormat="1" ht="15">
      <c r="C44" s="32"/>
      <c r="D44" s="32"/>
      <c r="E44" s="32"/>
    </row>
    <row r="45" s="18" customFormat="1" ht="15"/>
    <row r="46" s="18" customFormat="1" ht="15"/>
    <row r="47" s="18" customFormat="1" ht="15"/>
    <row r="48" s="18" customFormat="1" ht="15"/>
    <row r="49" s="18" customFormat="1" ht="15"/>
    <row r="50" s="18" customFormat="1" ht="15"/>
    <row r="51" s="18" customFormat="1" ht="15"/>
    <row r="52" s="18" customFormat="1" ht="15"/>
    <row r="53" s="18" customFormat="1" ht="15"/>
    <row r="54" s="18" customFormat="1" ht="15"/>
    <row r="55" s="18" customFormat="1" ht="15"/>
    <row r="56" s="18" customFormat="1" ht="15"/>
    <row r="57" s="18" customFormat="1" ht="15"/>
    <row r="58" s="18" customFormat="1" ht="15"/>
    <row r="59" s="18" customFormat="1" ht="15"/>
    <row r="60" s="18" customFormat="1" ht="15"/>
    <row r="61" s="18" customFormat="1" ht="15"/>
    <row r="62" s="18" customFormat="1" ht="15"/>
    <row r="63" s="18" customFormat="1" ht="15"/>
    <row r="64" s="18" customFormat="1" ht="15"/>
    <row r="65" s="18" customFormat="1" ht="15"/>
    <row r="66" s="18" customFormat="1" ht="15"/>
    <row r="67" s="18" customFormat="1" ht="15"/>
    <row r="68" s="18" customFormat="1" ht="15"/>
    <row r="69" s="18" customFormat="1" ht="15"/>
    <row r="70" s="18" customFormat="1" ht="15"/>
    <row r="71" s="18" customFormat="1" ht="15"/>
    <row r="72" s="18" customFormat="1" ht="15"/>
    <row r="73" s="18" customFormat="1" ht="15"/>
    <row r="74" s="18" customFormat="1" ht="15"/>
    <row r="75" s="18" customFormat="1" ht="15"/>
    <row r="76" s="18" customFormat="1" ht="15"/>
    <row r="77" s="18" customFormat="1" ht="15"/>
    <row r="78" s="18" customFormat="1" ht="15"/>
    <row r="79" s="18" customFormat="1" ht="15"/>
    <row r="80" s="18" customFormat="1" ht="15"/>
    <row r="81" s="18" customFormat="1" ht="15"/>
    <row r="82" s="18" customFormat="1" ht="15"/>
    <row r="83" s="18" customFormat="1" ht="15"/>
    <row r="84" s="18" customFormat="1" ht="15"/>
    <row r="85" s="18" customFormat="1" ht="15"/>
    <row r="86" s="18" customFormat="1" ht="15"/>
    <row r="87" s="18" customFormat="1" ht="15"/>
    <row r="88" s="18" customFormat="1" ht="15"/>
    <row r="89" s="18" customFormat="1" ht="15"/>
    <row r="90" s="18" customFormat="1" ht="15"/>
    <row r="91" s="18" customFormat="1" ht="15"/>
    <row r="92" s="18" customFormat="1" ht="15"/>
    <row r="93" s="18" customFormat="1" ht="15"/>
    <row r="94" s="18" customFormat="1" ht="15"/>
    <row r="95" s="18" customFormat="1" ht="15"/>
    <row r="96" s="18" customFormat="1" ht="15"/>
    <row r="97" s="18" customFormat="1" ht="15"/>
    <row r="98" s="18" customFormat="1" ht="15"/>
    <row r="99" s="18" customFormat="1" ht="15"/>
    <row r="100" s="18" customFormat="1" ht="15"/>
    <row r="101" s="18" customFormat="1" ht="15"/>
    <row r="102" s="18" customFormat="1" ht="15"/>
    <row r="103" s="18" customFormat="1" ht="15"/>
    <row r="104" s="18" customFormat="1" ht="15"/>
    <row r="105" s="18" customFormat="1" ht="15"/>
    <row r="106" s="18" customFormat="1" ht="15"/>
    <row r="107" s="18" customFormat="1" ht="15"/>
    <row r="108" s="18" customFormat="1" ht="15"/>
    <row r="109" s="18" customFormat="1" ht="15"/>
    <row r="110" s="18" customFormat="1" ht="15"/>
    <row r="111" s="18" customFormat="1" ht="15"/>
    <row r="112" s="18" customFormat="1" ht="15"/>
    <row r="113" s="18" customFormat="1" ht="15"/>
    <row r="114" s="18" customFormat="1" ht="15"/>
    <row r="115" s="18" customFormat="1" ht="15"/>
    <row r="116" s="18" customFormat="1" ht="15"/>
    <row r="117" s="18" customFormat="1" ht="15"/>
    <row r="118" s="18" customFormat="1" ht="15"/>
    <row r="119" s="18" customFormat="1" ht="15"/>
    <row r="120" s="18" customFormat="1" ht="15"/>
    <row r="121" s="18" customFormat="1" ht="15"/>
    <row r="122" s="18" customFormat="1" ht="15"/>
    <row r="123" s="18" customFormat="1" ht="15"/>
    <row r="124" s="18" customFormat="1" ht="15"/>
    <row r="125" s="18" customFormat="1" ht="15"/>
    <row r="126" s="18" customFormat="1" ht="15"/>
    <row r="127" s="18" customFormat="1" ht="15"/>
    <row r="128" s="18" customFormat="1" ht="15"/>
    <row r="129" s="18" customFormat="1" ht="15"/>
    <row r="130" s="18" customFormat="1" ht="15"/>
    <row r="131" s="18" customFormat="1" ht="15"/>
    <row r="132" s="18" customFormat="1" ht="15"/>
    <row r="133" s="18" customFormat="1" ht="15"/>
    <row r="134" s="18" customFormat="1" ht="15"/>
    <row r="135" s="18" customFormat="1" ht="15"/>
    <row r="136" s="18" customFormat="1" ht="15"/>
    <row r="137" s="18" customFormat="1" ht="15"/>
    <row r="138" s="18" customFormat="1" ht="15"/>
    <row r="139" s="18" customFormat="1" ht="15"/>
    <row r="140" s="18" customFormat="1" ht="15"/>
    <row r="141" s="18" customFormat="1" ht="15"/>
    <row r="142" s="18" customFormat="1" ht="15"/>
    <row r="143" s="18" customFormat="1" ht="15"/>
    <row r="144" s="18" customFormat="1" ht="15"/>
    <row r="145" s="18" customFormat="1" ht="15"/>
    <row r="146" s="18" customFormat="1" ht="15"/>
    <row r="147" s="18" customFormat="1" ht="15"/>
    <row r="148" s="18" customFormat="1" ht="15"/>
    <row r="149" s="18" customFormat="1" ht="15"/>
    <row r="150" s="18" customFormat="1" ht="15"/>
    <row r="151" s="18" customFormat="1" ht="15"/>
    <row r="152" s="18" customFormat="1" ht="15"/>
    <row r="153" s="18" customFormat="1" ht="15"/>
    <row r="154" s="18" customFormat="1" ht="15"/>
    <row r="155" s="18" customFormat="1" ht="15"/>
    <row r="156" s="18" customFormat="1" ht="15"/>
    <row r="157" s="18" customFormat="1" ht="15"/>
    <row r="158" s="18" customFormat="1" ht="15"/>
    <row r="159" s="18" customFormat="1" ht="15"/>
    <row r="160" s="18" customFormat="1" ht="15"/>
    <row r="161" s="18" customFormat="1" ht="15"/>
    <row r="162" s="18" customFormat="1" ht="15"/>
    <row r="163" s="18" customFormat="1" ht="15"/>
    <row r="164" s="18" customFormat="1" ht="15"/>
    <row r="165" s="18" customFormat="1" ht="15"/>
    <row r="166" s="18" customFormat="1" ht="15"/>
    <row r="167" s="18" customFormat="1" ht="15"/>
    <row r="168" s="18" customFormat="1" ht="15"/>
    <row r="169" s="18" customFormat="1" ht="15"/>
    <row r="170" s="18" customFormat="1" ht="15"/>
    <row r="171" s="18" customFormat="1" ht="15"/>
    <row r="172" s="18" customFormat="1" ht="15"/>
    <row r="173" s="18" customFormat="1" ht="15"/>
    <row r="174" s="18" customFormat="1" ht="15"/>
    <row r="175" s="18" customFormat="1" ht="15"/>
    <row r="176" s="18" customFormat="1" ht="15"/>
    <row r="177" s="18" customFormat="1" ht="15"/>
    <row r="178" s="18" customFormat="1" ht="15"/>
    <row r="179" s="18" customFormat="1" ht="15"/>
    <row r="180" s="18" customFormat="1" ht="15"/>
    <row r="181" s="18" customFormat="1" ht="15"/>
    <row r="182" s="18" customFormat="1" ht="15"/>
    <row r="183" s="18" customFormat="1" ht="15"/>
    <row r="184" s="18" customFormat="1" ht="15"/>
    <row r="185" s="18" customFormat="1" ht="15"/>
    <row r="186" s="18" customFormat="1" ht="15"/>
    <row r="187" s="18" customFormat="1" ht="15"/>
    <row r="188" s="18" customFormat="1" ht="15"/>
    <row r="189" s="18" customFormat="1" ht="15"/>
    <row r="190" s="18" customFormat="1" ht="15"/>
    <row r="191" s="18" customFormat="1" ht="15"/>
    <row r="192" s="18" customFormat="1" ht="15"/>
    <row r="193" s="18" customFormat="1" ht="15"/>
    <row r="194" s="18" customFormat="1" ht="15"/>
    <row r="195" s="18" customFormat="1" ht="15"/>
    <row r="196" s="18" customFormat="1" ht="15"/>
    <row r="197" s="18" customFormat="1" ht="15"/>
    <row r="198" s="18" customFormat="1" ht="15"/>
    <row r="199" s="18" customFormat="1" ht="15"/>
    <row r="200" s="18" customFormat="1" ht="15"/>
    <row r="201" s="18" customFormat="1" ht="15"/>
    <row r="202" s="18" customFormat="1" ht="15"/>
    <row r="203" s="18" customFormat="1" ht="15"/>
    <row r="204" s="18" customFormat="1" ht="15"/>
    <row r="205" s="18" customFormat="1" ht="15"/>
    <row r="206" s="18" customFormat="1" ht="15"/>
    <row r="207" s="18" customFormat="1" ht="15"/>
    <row r="208" s="18" customFormat="1" ht="15"/>
    <row r="209" s="18" customFormat="1" ht="15"/>
    <row r="210" s="18" customFormat="1" ht="15"/>
    <row r="211" s="18" customFormat="1" ht="15"/>
    <row r="212" s="18" customFormat="1" ht="15"/>
    <row r="213" s="18" customFormat="1" ht="15"/>
    <row r="214" s="18" customFormat="1" ht="15"/>
    <row r="215" s="18" customFormat="1" ht="15"/>
    <row r="216" s="18" customFormat="1" ht="15"/>
    <row r="217" s="18" customFormat="1" ht="15"/>
    <row r="218" s="18" customFormat="1" ht="15"/>
    <row r="219" s="18" customFormat="1" ht="15"/>
    <row r="220" s="18" customFormat="1" ht="15"/>
    <row r="221" s="18" customFormat="1" ht="15"/>
    <row r="222" s="18" customFormat="1" ht="15"/>
    <row r="223" s="18" customFormat="1" ht="15"/>
    <row r="224" s="18" customFormat="1" ht="15"/>
    <row r="225" s="18" customFormat="1" ht="15"/>
    <row r="226" s="18" customFormat="1" ht="15"/>
    <row r="227" s="18" customFormat="1" ht="15"/>
    <row r="228" s="18" customFormat="1" ht="15"/>
    <row r="229" s="18" customFormat="1" ht="15"/>
    <row r="230" s="18" customFormat="1" ht="15"/>
    <row r="231" s="18" customFormat="1" ht="15"/>
    <row r="232" s="18" customFormat="1" ht="15"/>
    <row r="233" s="18" customFormat="1" ht="15"/>
    <row r="234" s="18" customFormat="1" ht="15"/>
    <row r="235" s="18" customFormat="1" ht="15"/>
    <row r="236" s="18" customFormat="1" ht="15"/>
  </sheetData>
  <sheetProtection password="DE1A" sheet="1" objects="1" scenarios="1" selectLockedCells="1" selectUnlockedCells="1"/>
  <mergeCells count="26">
    <mergeCell ref="A35:E35"/>
    <mergeCell ref="D25:E25"/>
    <mergeCell ref="A7:E7"/>
    <mergeCell ref="A34:E34"/>
    <mergeCell ref="D17:E17"/>
    <mergeCell ref="D16:E16"/>
    <mergeCell ref="D15:E15"/>
    <mergeCell ref="D14:E14"/>
    <mergeCell ref="A8:E8"/>
    <mergeCell ref="B11:E11"/>
    <mergeCell ref="B9:E9"/>
    <mergeCell ref="A5:E5"/>
    <mergeCell ref="A6:E6"/>
    <mergeCell ref="A9:A13"/>
    <mergeCell ref="D13:E13"/>
    <mergeCell ref="D12:E12"/>
    <mergeCell ref="A37:I37"/>
    <mergeCell ref="A1:E4"/>
    <mergeCell ref="D24:E24"/>
    <mergeCell ref="D23:E23"/>
    <mergeCell ref="D22:E22"/>
    <mergeCell ref="D21:E21"/>
    <mergeCell ref="D20:E20"/>
    <mergeCell ref="D19:E19"/>
    <mergeCell ref="D18:E18"/>
    <mergeCell ref="B10:E10"/>
  </mergeCells>
  <printOptions horizontalCentered="1"/>
  <pageMargins left="0.761811024" right="0.511811023622047" top="0.511811023622047" bottom="0.511811023622047" header="0" footer="0"/>
  <pageSetup fitToHeight="1" fitToWidth="1" horizontalDpi="600" verticalDpi="600" orientation="portrait" scale="87" r:id="rId2"/>
  <drawing r:id="rId1"/>
</worksheet>
</file>

<file path=xl/worksheets/sheet5.xml><?xml version="1.0" encoding="utf-8"?>
<worksheet xmlns="http://schemas.openxmlformats.org/spreadsheetml/2006/main" xmlns:r="http://schemas.openxmlformats.org/officeDocument/2006/relationships">
  <dimension ref="A1:L270"/>
  <sheetViews>
    <sheetView zoomScale="75" zoomScaleNormal="75" workbookViewId="0" topLeftCell="A206">
      <selection activeCell="D167" sqref="D167"/>
    </sheetView>
  </sheetViews>
  <sheetFormatPr defaultColWidth="9.140625" defaultRowHeight="12.75"/>
  <cols>
    <col min="1" max="1" width="7.00390625" style="7" customWidth="1"/>
    <col min="2" max="2" width="59.57421875" style="5" customWidth="1"/>
    <col min="3" max="3" width="14.28125" style="5" customWidth="1"/>
    <col min="4" max="4" width="15.7109375" style="5" customWidth="1"/>
    <col min="5" max="5" width="21.00390625" style="5" customWidth="1"/>
    <col min="6" max="6" width="15.57421875" style="5" customWidth="1"/>
    <col min="7" max="7" width="20.421875" style="5" customWidth="1"/>
    <col min="8" max="8" width="1.421875" style="5" customWidth="1"/>
    <col min="9" max="9" width="10.00390625" style="5" bestFit="1" customWidth="1"/>
    <col min="10" max="16384" width="9.140625" style="5" customWidth="1"/>
  </cols>
  <sheetData>
    <row r="1" spans="1:7" ht="15">
      <c r="A1" s="452"/>
      <c r="B1" s="452"/>
      <c r="C1" s="452"/>
      <c r="D1" s="452"/>
      <c r="E1" s="452"/>
      <c r="F1" s="452"/>
      <c r="G1" s="452"/>
    </row>
    <row r="2" spans="1:7" ht="15">
      <c r="A2" s="452"/>
      <c r="B2" s="452"/>
      <c r="C2" s="452"/>
      <c r="D2" s="452"/>
      <c r="E2" s="452"/>
      <c r="F2" s="452"/>
      <c r="G2" s="452"/>
    </row>
    <row r="3" spans="1:7" ht="15">
      <c r="A3" s="452"/>
      <c r="B3" s="452"/>
      <c r="C3" s="452"/>
      <c r="D3" s="452"/>
      <c r="E3" s="452"/>
      <c r="F3" s="452"/>
      <c r="G3" s="452"/>
    </row>
    <row r="4" spans="1:7" ht="15">
      <c r="A4" s="452"/>
      <c r="B4" s="452"/>
      <c r="C4" s="452"/>
      <c r="D4" s="452"/>
      <c r="E4" s="452"/>
      <c r="F4" s="452"/>
      <c r="G4" s="452"/>
    </row>
    <row r="5" spans="1:6" s="13" customFormat="1" ht="20.25">
      <c r="A5" s="8" t="s">
        <v>114</v>
      </c>
      <c r="D5" s="4"/>
      <c r="E5" s="4"/>
      <c r="F5" s="4"/>
    </row>
    <row r="6" s="13" customFormat="1" ht="20.25">
      <c r="A6" s="6" t="s">
        <v>19</v>
      </c>
    </row>
    <row r="7" s="13" customFormat="1" ht="20.25">
      <c r="A7" s="6" t="str">
        <f>+'BS'!A7</f>
        <v>for the second financial quarter ended 31 December 2006 (Unaudited)</v>
      </c>
    </row>
    <row r="8" ht="15">
      <c r="G8" s="12"/>
    </row>
    <row r="9" spans="1:9" s="23" customFormat="1" ht="15.75" customHeight="1">
      <c r="A9" s="183">
        <v>1</v>
      </c>
      <c r="B9" s="433" t="s">
        <v>1</v>
      </c>
      <c r="C9" s="433"/>
      <c r="D9" s="433"/>
      <c r="E9" s="433"/>
      <c r="F9" s="433"/>
      <c r="G9" s="433"/>
      <c r="H9" s="184"/>
      <c r="I9" s="184"/>
    </row>
    <row r="10" spans="1:12" s="17" customFormat="1" ht="39.75" customHeight="1">
      <c r="A10" s="183"/>
      <c r="B10" s="431" t="s">
        <v>280</v>
      </c>
      <c r="C10" s="431"/>
      <c r="D10" s="431"/>
      <c r="E10" s="431"/>
      <c r="F10" s="431"/>
      <c r="G10" s="431"/>
      <c r="H10" s="185"/>
      <c r="I10" s="185"/>
      <c r="J10" s="10"/>
      <c r="K10" s="10"/>
      <c r="L10" s="10"/>
    </row>
    <row r="11" spans="1:12" s="17" customFormat="1" ht="21.75" customHeight="1">
      <c r="A11" s="183"/>
      <c r="B11" s="431" t="s">
        <v>245</v>
      </c>
      <c r="C11" s="431"/>
      <c r="D11" s="431"/>
      <c r="E11" s="431"/>
      <c r="F11" s="431"/>
      <c r="G11" s="431"/>
      <c r="H11" s="185"/>
      <c r="I11" s="185"/>
      <c r="J11" s="10"/>
      <c r="K11" s="10"/>
      <c r="L11" s="10"/>
    </row>
    <row r="12" spans="1:9" s="17" customFormat="1" ht="24" customHeight="1">
      <c r="A12" s="183"/>
      <c r="B12" s="186"/>
      <c r="C12" s="186"/>
      <c r="D12" s="186"/>
      <c r="E12" s="186"/>
      <c r="F12" s="186"/>
      <c r="G12" s="186"/>
      <c r="H12" s="186"/>
      <c r="I12" s="186"/>
    </row>
    <row r="13" spans="1:9" s="17" customFormat="1" ht="15.75" customHeight="1">
      <c r="A13" s="183">
        <v>2</v>
      </c>
      <c r="B13" s="184" t="s">
        <v>195</v>
      </c>
      <c r="C13" s="184"/>
      <c r="D13" s="186"/>
      <c r="E13" s="186"/>
      <c r="F13" s="186"/>
      <c r="G13" s="186"/>
      <c r="H13" s="186"/>
      <c r="I13" s="186"/>
    </row>
    <row r="14" spans="1:9" s="17" customFormat="1" ht="15.75" customHeight="1">
      <c r="A14" s="183"/>
      <c r="B14" s="186" t="s">
        <v>197</v>
      </c>
      <c r="C14" s="186"/>
      <c r="D14" s="186"/>
      <c r="E14" s="186"/>
      <c r="F14" s="186"/>
      <c r="G14" s="186"/>
      <c r="H14" s="186"/>
      <c r="I14" s="186"/>
    </row>
    <row r="15" spans="1:9" s="17" customFormat="1" ht="15.75" customHeight="1">
      <c r="A15" s="183"/>
      <c r="B15" s="186" t="s">
        <v>198</v>
      </c>
      <c r="C15" s="186"/>
      <c r="D15" s="186"/>
      <c r="E15" s="186"/>
      <c r="F15" s="186"/>
      <c r="G15" s="186"/>
      <c r="H15" s="186"/>
      <c r="I15" s="186"/>
    </row>
    <row r="16" spans="1:9" s="17" customFormat="1" ht="15.75" customHeight="1">
      <c r="A16" s="183"/>
      <c r="B16" s="186" t="s">
        <v>246</v>
      </c>
      <c r="C16" s="186"/>
      <c r="D16" s="186"/>
      <c r="E16" s="186"/>
      <c r="F16" s="186"/>
      <c r="G16" s="186"/>
      <c r="H16" s="186"/>
      <c r="I16" s="186"/>
    </row>
    <row r="17" spans="1:9" s="17" customFormat="1" ht="15.75" customHeight="1">
      <c r="A17" s="183"/>
      <c r="B17" s="186" t="s">
        <v>199</v>
      </c>
      <c r="C17" s="186"/>
      <c r="D17" s="186" t="s">
        <v>200</v>
      </c>
      <c r="E17" s="186"/>
      <c r="F17" s="186"/>
      <c r="G17" s="186"/>
      <c r="H17" s="186"/>
      <c r="I17" s="186"/>
    </row>
    <row r="18" spans="1:9" s="17" customFormat="1" ht="15.75" customHeight="1">
      <c r="A18" s="183"/>
      <c r="B18" s="186" t="s">
        <v>201</v>
      </c>
      <c r="C18" s="186"/>
      <c r="D18" s="186" t="s">
        <v>236</v>
      </c>
      <c r="E18" s="186"/>
      <c r="F18" s="186"/>
      <c r="G18" s="186"/>
      <c r="H18" s="186"/>
      <c r="I18" s="186"/>
    </row>
    <row r="19" spans="1:9" s="17" customFormat="1" ht="15.75" customHeight="1">
      <c r="A19" s="183"/>
      <c r="B19" s="186" t="s">
        <v>202</v>
      </c>
      <c r="C19" s="186"/>
      <c r="D19" s="186" t="s">
        <v>23</v>
      </c>
      <c r="E19" s="186"/>
      <c r="F19" s="186"/>
      <c r="G19" s="186"/>
      <c r="H19" s="186"/>
      <c r="I19" s="186"/>
    </row>
    <row r="20" spans="1:9" s="17" customFormat="1" ht="15.75" customHeight="1">
      <c r="A20" s="183"/>
      <c r="B20" s="186" t="s">
        <v>203</v>
      </c>
      <c r="C20" s="186"/>
      <c r="D20" s="186" t="s">
        <v>248</v>
      </c>
      <c r="E20" s="186"/>
      <c r="F20" s="186"/>
      <c r="G20" s="186"/>
      <c r="H20" s="186"/>
      <c r="I20" s="186"/>
    </row>
    <row r="21" spans="1:9" s="17" customFormat="1" ht="15.75" customHeight="1">
      <c r="A21" s="183"/>
      <c r="B21" s="186" t="s">
        <v>204</v>
      </c>
      <c r="C21" s="186"/>
      <c r="D21" s="186" t="s">
        <v>247</v>
      </c>
      <c r="E21" s="186"/>
      <c r="F21" s="186"/>
      <c r="G21" s="186"/>
      <c r="H21" s="186"/>
      <c r="I21" s="186"/>
    </row>
    <row r="22" spans="1:9" s="17" customFormat="1" ht="15.75" customHeight="1">
      <c r="A22" s="183"/>
      <c r="B22" s="186" t="s">
        <v>205</v>
      </c>
      <c r="C22" s="186"/>
      <c r="D22" s="186" t="s">
        <v>206</v>
      </c>
      <c r="E22" s="186"/>
      <c r="F22" s="186"/>
      <c r="G22" s="186"/>
      <c r="H22" s="186"/>
      <c r="I22" s="186"/>
    </row>
    <row r="23" spans="1:9" s="17" customFormat="1" ht="15.75" customHeight="1">
      <c r="A23" s="183"/>
      <c r="B23" s="186" t="s">
        <v>207</v>
      </c>
      <c r="C23" s="186"/>
      <c r="D23" s="186" t="s">
        <v>237</v>
      </c>
      <c r="E23" s="186"/>
      <c r="F23" s="186"/>
      <c r="G23" s="186"/>
      <c r="H23" s="186"/>
      <c r="I23" s="186"/>
    </row>
    <row r="24" spans="1:9" s="17" customFormat="1" ht="15.75" customHeight="1">
      <c r="A24" s="183"/>
      <c r="B24" s="186" t="s">
        <v>208</v>
      </c>
      <c r="C24" s="186"/>
      <c r="D24" s="186" t="s">
        <v>209</v>
      </c>
      <c r="E24" s="186"/>
      <c r="F24" s="186"/>
      <c r="G24" s="186"/>
      <c r="H24" s="186"/>
      <c r="I24" s="186"/>
    </row>
    <row r="25" spans="1:9" s="17" customFormat="1" ht="15.75" customHeight="1">
      <c r="A25" s="183"/>
      <c r="B25" s="186" t="s">
        <v>210</v>
      </c>
      <c r="C25" s="186"/>
      <c r="D25" s="186" t="s">
        <v>211</v>
      </c>
      <c r="E25" s="186"/>
      <c r="F25" s="186"/>
      <c r="G25" s="186"/>
      <c r="H25" s="186"/>
      <c r="I25" s="186"/>
    </row>
    <row r="26" spans="1:9" s="17" customFormat="1" ht="15.75" customHeight="1">
      <c r="A26" s="183"/>
      <c r="B26" s="186" t="s">
        <v>212</v>
      </c>
      <c r="C26" s="186"/>
      <c r="D26" s="186" t="s">
        <v>213</v>
      </c>
      <c r="E26" s="186"/>
      <c r="F26" s="186"/>
      <c r="G26" s="186"/>
      <c r="H26" s="186"/>
      <c r="I26" s="186"/>
    </row>
    <row r="27" spans="1:9" s="17" customFormat="1" ht="15.75" customHeight="1">
      <c r="A27" s="183"/>
      <c r="B27" s="186" t="s">
        <v>214</v>
      </c>
      <c r="C27" s="186"/>
      <c r="D27" s="186" t="s">
        <v>215</v>
      </c>
      <c r="E27" s="186"/>
      <c r="F27" s="186"/>
      <c r="G27" s="186"/>
      <c r="H27" s="186"/>
      <c r="I27" s="186"/>
    </row>
    <row r="28" spans="1:9" s="17" customFormat="1" ht="15.75" customHeight="1">
      <c r="A28" s="183"/>
      <c r="B28" s="186" t="s">
        <v>216</v>
      </c>
      <c r="C28" s="186"/>
      <c r="D28" s="186" t="s">
        <v>217</v>
      </c>
      <c r="E28" s="186"/>
      <c r="F28" s="186"/>
      <c r="G28" s="186"/>
      <c r="H28" s="186"/>
      <c r="I28" s="186"/>
    </row>
    <row r="29" spans="1:9" s="17" customFormat="1" ht="15.75" customHeight="1">
      <c r="A29" s="183"/>
      <c r="B29" s="186" t="s">
        <v>218</v>
      </c>
      <c r="C29" s="186"/>
      <c r="D29" s="186" t="s">
        <v>219</v>
      </c>
      <c r="E29" s="186"/>
      <c r="F29" s="186"/>
      <c r="G29" s="186"/>
      <c r="H29" s="186"/>
      <c r="I29" s="186"/>
    </row>
    <row r="30" spans="1:9" s="17" customFormat="1" ht="42.75" customHeight="1">
      <c r="A30" s="183"/>
      <c r="B30" s="432" t="s">
        <v>252</v>
      </c>
      <c r="C30" s="432"/>
      <c r="D30" s="432"/>
      <c r="E30" s="432"/>
      <c r="F30" s="432"/>
      <c r="G30" s="432"/>
      <c r="H30" s="186"/>
      <c r="I30" s="186"/>
    </row>
    <row r="31" spans="1:9" s="17" customFormat="1" ht="15.75" customHeight="1">
      <c r="A31" s="183"/>
      <c r="B31" s="186"/>
      <c r="C31" s="186"/>
      <c r="D31" s="186"/>
      <c r="E31" s="186"/>
      <c r="F31" s="186"/>
      <c r="G31" s="186"/>
      <c r="H31" s="186"/>
      <c r="I31" s="186"/>
    </row>
    <row r="32" spans="1:9" s="17" customFormat="1" ht="15.75" customHeight="1">
      <c r="A32" s="183">
        <v>3</v>
      </c>
      <c r="B32" s="184" t="s">
        <v>196</v>
      </c>
      <c r="C32" s="184"/>
      <c r="D32" s="186"/>
      <c r="E32" s="186"/>
      <c r="F32" s="186"/>
      <c r="G32" s="186"/>
      <c r="H32" s="186"/>
      <c r="I32" s="186"/>
    </row>
    <row r="33" spans="1:9" s="17" customFormat="1" ht="24" customHeight="1">
      <c r="A33" s="183"/>
      <c r="B33" s="186" t="s">
        <v>220</v>
      </c>
      <c r="C33" s="186"/>
      <c r="D33" s="186"/>
      <c r="E33" s="186"/>
      <c r="F33" s="186"/>
      <c r="G33" s="186"/>
      <c r="H33" s="186"/>
      <c r="I33" s="186"/>
    </row>
    <row r="34" spans="1:9" s="17" customFormat="1" ht="15.75" customHeight="1">
      <c r="A34" s="183"/>
      <c r="B34" s="186"/>
      <c r="C34" s="186"/>
      <c r="D34" s="188"/>
      <c r="E34" s="189" t="s">
        <v>226</v>
      </c>
      <c r="F34" s="188"/>
      <c r="G34" s="186"/>
      <c r="H34" s="186"/>
      <c r="I34" s="186"/>
    </row>
    <row r="35" spans="1:9" s="17" customFormat="1" ht="36.75" customHeight="1">
      <c r="A35" s="183"/>
      <c r="B35" s="186"/>
      <c r="C35" s="349" t="s">
        <v>221</v>
      </c>
      <c r="D35" s="190"/>
      <c r="E35" s="190" t="s">
        <v>228</v>
      </c>
      <c r="F35" s="190" t="s">
        <v>222</v>
      </c>
      <c r="G35" s="190" t="s">
        <v>176</v>
      </c>
      <c r="H35" s="186"/>
      <c r="I35" s="186"/>
    </row>
    <row r="36" spans="1:9" s="17" customFormat="1" ht="25.5" customHeight="1">
      <c r="A36" s="183"/>
      <c r="B36" s="191" t="s">
        <v>224</v>
      </c>
      <c r="C36" s="192" t="s">
        <v>143</v>
      </c>
      <c r="D36" s="192"/>
      <c r="E36" s="192" t="s">
        <v>143</v>
      </c>
      <c r="F36" s="192" t="s">
        <v>143</v>
      </c>
      <c r="G36" s="192" t="s">
        <v>143</v>
      </c>
      <c r="H36" s="186"/>
      <c r="I36" s="186"/>
    </row>
    <row r="37" spans="1:9" s="17" customFormat="1" ht="15.75" customHeight="1">
      <c r="A37" s="183"/>
      <c r="B37" s="186" t="s">
        <v>223</v>
      </c>
      <c r="C37" s="193">
        <v>159196</v>
      </c>
      <c r="D37" s="193"/>
      <c r="E37" s="193"/>
      <c r="F37" s="193">
        <v>-839</v>
      </c>
      <c r="G37" s="193">
        <f>SUM(C37:F37)</f>
        <v>158357</v>
      </c>
      <c r="H37" s="186"/>
      <c r="I37" s="186"/>
    </row>
    <row r="38" spans="1:9" s="17" customFormat="1" ht="41.25" customHeight="1">
      <c r="A38" s="183"/>
      <c r="B38" s="187" t="s">
        <v>229</v>
      </c>
      <c r="C38" s="193">
        <v>8285</v>
      </c>
      <c r="D38" s="193"/>
      <c r="E38" s="193">
        <v>13</v>
      </c>
      <c r="F38" s="193"/>
      <c r="G38" s="193">
        <f>SUM(C38:F38)</f>
        <v>8298</v>
      </c>
      <c r="H38" s="186"/>
      <c r="I38" s="186"/>
    </row>
    <row r="39" spans="1:9" s="17" customFormat="1" ht="24.75" customHeight="1">
      <c r="A39" s="183"/>
      <c r="B39" s="186" t="s">
        <v>173</v>
      </c>
      <c r="C39" s="193" t="s">
        <v>225</v>
      </c>
      <c r="D39" s="193"/>
      <c r="E39" s="193" t="s">
        <v>225</v>
      </c>
      <c r="F39" s="193">
        <f>-F37</f>
        <v>839</v>
      </c>
      <c r="G39" s="193">
        <f>+F39</f>
        <v>839</v>
      </c>
      <c r="H39" s="186"/>
      <c r="I39" s="186"/>
    </row>
    <row r="40" spans="1:9" s="17" customFormat="1" ht="21.75" customHeight="1">
      <c r="A40" s="183"/>
      <c r="B40" s="186" t="s">
        <v>227</v>
      </c>
      <c r="C40" s="193">
        <v>30867</v>
      </c>
      <c r="D40" s="193"/>
      <c r="E40" s="193">
        <f>-E38</f>
        <v>-13</v>
      </c>
      <c r="F40" s="193"/>
      <c r="G40" s="193">
        <f>SUM(C40:F40)</f>
        <v>30854</v>
      </c>
      <c r="H40" s="186"/>
      <c r="I40" s="186"/>
    </row>
    <row r="41" spans="1:9" s="17" customFormat="1" ht="15.75" customHeight="1">
      <c r="A41" s="183"/>
      <c r="B41" s="186"/>
      <c r="C41" s="193"/>
      <c r="D41" s="193"/>
      <c r="E41" s="193"/>
      <c r="F41" s="193"/>
      <c r="G41" s="193"/>
      <c r="H41" s="186"/>
      <c r="I41" s="186"/>
    </row>
    <row r="42" spans="1:9" s="17" customFormat="1" ht="15.75" customHeight="1">
      <c r="A42" s="183"/>
      <c r="B42" s="186"/>
      <c r="C42" s="186"/>
      <c r="D42" s="186"/>
      <c r="E42" s="186"/>
      <c r="F42" s="186"/>
      <c r="G42" s="186"/>
      <c r="H42" s="186"/>
      <c r="I42" s="186"/>
    </row>
    <row r="43" spans="1:9" s="23" customFormat="1" ht="15.75" customHeight="1">
      <c r="A43" s="183">
        <f>+A32+1</f>
        <v>4</v>
      </c>
      <c r="B43" s="433" t="s">
        <v>2</v>
      </c>
      <c r="C43" s="433"/>
      <c r="D43" s="433"/>
      <c r="E43" s="433"/>
      <c r="F43" s="433"/>
      <c r="G43" s="433"/>
      <c r="H43" s="184"/>
      <c r="I43" s="184"/>
    </row>
    <row r="44" spans="1:9" s="17" customFormat="1" ht="19.5" customHeight="1">
      <c r="A44" s="183"/>
      <c r="B44" s="431" t="s">
        <v>77</v>
      </c>
      <c r="C44" s="431"/>
      <c r="D44" s="431"/>
      <c r="E44" s="431"/>
      <c r="F44" s="431"/>
      <c r="G44" s="431"/>
      <c r="H44" s="186"/>
      <c r="I44" s="186"/>
    </row>
    <row r="45" spans="1:9" s="17" customFormat="1" ht="15.75" customHeight="1">
      <c r="A45" s="183"/>
      <c r="B45" s="186"/>
      <c r="C45" s="186"/>
      <c r="D45" s="186"/>
      <c r="E45" s="186"/>
      <c r="F45" s="186"/>
      <c r="G45" s="186"/>
      <c r="H45" s="186"/>
      <c r="I45" s="186"/>
    </row>
    <row r="46" spans="1:9" s="23" customFormat="1" ht="15.75" customHeight="1">
      <c r="A46" s="183">
        <f>+A43+1</f>
        <v>5</v>
      </c>
      <c r="B46" s="433" t="s">
        <v>3</v>
      </c>
      <c r="C46" s="433"/>
      <c r="D46" s="433"/>
      <c r="E46" s="433"/>
      <c r="F46" s="433"/>
      <c r="G46" s="433"/>
      <c r="H46" s="184"/>
      <c r="I46" s="184"/>
    </row>
    <row r="47" spans="1:9" s="17" customFormat="1" ht="15.75" customHeight="1">
      <c r="A47" s="183"/>
      <c r="B47" s="434" t="s">
        <v>156</v>
      </c>
      <c r="C47" s="434"/>
      <c r="D47" s="434"/>
      <c r="E47" s="434"/>
      <c r="F47" s="434"/>
      <c r="G47" s="434"/>
      <c r="H47" s="186"/>
      <c r="I47" s="186"/>
    </row>
    <row r="48" spans="1:9" s="17" customFormat="1" ht="15.75" customHeight="1">
      <c r="A48" s="183"/>
      <c r="B48" s="194"/>
      <c r="C48" s="194"/>
      <c r="D48" s="186"/>
      <c r="E48" s="186"/>
      <c r="F48" s="186"/>
      <c r="G48" s="186"/>
      <c r="H48" s="186"/>
      <c r="I48" s="186"/>
    </row>
    <row r="49" spans="1:9" s="23" customFormat="1" ht="15.75" customHeight="1">
      <c r="A49" s="183">
        <f>+A46+1</f>
        <v>6</v>
      </c>
      <c r="B49" s="433" t="s">
        <v>4</v>
      </c>
      <c r="C49" s="433"/>
      <c r="D49" s="433"/>
      <c r="E49" s="433"/>
      <c r="F49" s="433"/>
      <c r="G49" s="433"/>
      <c r="H49" s="184"/>
      <c r="I49" s="184"/>
    </row>
    <row r="50" spans="1:9" s="17" customFormat="1" ht="38.25" customHeight="1">
      <c r="A50" s="183"/>
      <c r="B50" s="434" t="s">
        <v>127</v>
      </c>
      <c r="C50" s="434"/>
      <c r="D50" s="434"/>
      <c r="E50" s="434"/>
      <c r="F50" s="434"/>
      <c r="G50" s="434"/>
      <c r="H50" s="186"/>
      <c r="I50" s="186"/>
    </row>
    <row r="51" spans="1:9" s="17" customFormat="1" ht="15.75" customHeight="1">
      <c r="A51" s="183"/>
      <c r="B51" s="194"/>
      <c r="C51" s="194"/>
      <c r="D51" s="194"/>
      <c r="E51" s="186"/>
      <c r="F51" s="186"/>
      <c r="G51" s="186"/>
      <c r="H51" s="186"/>
      <c r="I51" s="186"/>
    </row>
    <row r="52" spans="1:9" s="23" customFormat="1" ht="15.75" customHeight="1">
      <c r="A52" s="183">
        <f>+A49+1</f>
        <v>7</v>
      </c>
      <c r="B52" s="433" t="s">
        <v>5</v>
      </c>
      <c r="C52" s="433"/>
      <c r="D52" s="433"/>
      <c r="E52" s="433"/>
      <c r="F52" s="433"/>
      <c r="G52" s="433"/>
      <c r="H52" s="184"/>
      <c r="I52" s="184"/>
    </row>
    <row r="53" spans="1:9" s="17" customFormat="1" ht="21" customHeight="1">
      <c r="A53" s="183"/>
      <c r="B53" s="431" t="s">
        <v>78</v>
      </c>
      <c r="C53" s="431"/>
      <c r="D53" s="431"/>
      <c r="E53" s="431"/>
      <c r="F53" s="431"/>
      <c r="G53" s="431"/>
      <c r="H53" s="186"/>
      <c r="I53" s="186"/>
    </row>
    <row r="54" spans="1:9" s="17" customFormat="1" ht="15.75" customHeight="1">
      <c r="A54" s="183"/>
      <c r="B54" s="194"/>
      <c r="C54" s="194"/>
      <c r="D54" s="194"/>
      <c r="E54" s="186"/>
      <c r="F54" s="186"/>
      <c r="G54" s="186"/>
      <c r="H54" s="186"/>
      <c r="I54" s="186"/>
    </row>
    <row r="55" spans="1:9" s="23" customFormat="1" ht="15.75" customHeight="1">
      <c r="A55" s="183">
        <f>+A52+1</f>
        <v>8</v>
      </c>
      <c r="B55" s="433" t="s">
        <v>6</v>
      </c>
      <c r="C55" s="433"/>
      <c r="D55" s="433"/>
      <c r="E55" s="433"/>
      <c r="F55" s="433"/>
      <c r="G55" s="433"/>
      <c r="H55" s="184"/>
      <c r="I55" s="184"/>
    </row>
    <row r="56" spans="1:9" s="17" customFormat="1" ht="42" customHeight="1">
      <c r="A56" s="183"/>
      <c r="B56" s="434" t="s">
        <v>230</v>
      </c>
      <c r="C56" s="434"/>
      <c r="D56" s="434"/>
      <c r="E56" s="434"/>
      <c r="F56" s="434"/>
      <c r="G56" s="434"/>
      <c r="H56" s="186"/>
      <c r="I56" s="186"/>
    </row>
    <row r="57" spans="1:9" s="17" customFormat="1" ht="15.75" customHeight="1">
      <c r="A57" s="183"/>
      <c r="B57" s="194"/>
      <c r="C57" s="194"/>
      <c r="D57" s="194"/>
      <c r="E57" s="194"/>
      <c r="F57" s="194"/>
      <c r="G57" s="194"/>
      <c r="H57" s="186"/>
      <c r="I57" s="186"/>
    </row>
    <row r="58" spans="1:9" s="23" customFormat="1" ht="15.75" customHeight="1">
      <c r="A58" s="183">
        <f>+A55+1</f>
        <v>9</v>
      </c>
      <c r="B58" s="433" t="s">
        <v>7</v>
      </c>
      <c r="C58" s="433"/>
      <c r="D58" s="433"/>
      <c r="E58" s="433"/>
      <c r="F58" s="433"/>
      <c r="G58" s="433"/>
      <c r="H58" s="184"/>
      <c r="I58" s="184"/>
    </row>
    <row r="59" spans="1:9" s="17" customFormat="1" ht="36" customHeight="1">
      <c r="A59" s="183"/>
      <c r="B59" s="431" t="s">
        <v>270</v>
      </c>
      <c r="C59" s="431"/>
      <c r="D59" s="431"/>
      <c r="E59" s="431"/>
      <c r="F59" s="431"/>
      <c r="G59" s="431"/>
      <c r="H59" s="186"/>
      <c r="I59" s="186"/>
    </row>
    <row r="60" spans="1:9" s="17" customFormat="1" ht="15.75" customHeight="1">
      <c r="A60" s="183"/>
      <c r="B60" s="194"/>
      <c r="C60" s="194"/>
      <c r="D60" s="194"/>
      <c r="E60" s="194"/>
      <c r="F60" s="194"/>
      <c r="G60" s="194"/>
      <c r="H60" s="186"/>
      <c r="I60" s="186"/>
    </row>
    <row r="61" spans="1:9" s="23" customFormat="1" ht="15.75" customHeight="1">
      <c r="A61" s="183">
        <f>+A58+1</f>
        <v>10</v>
      </c>
      <c r="B61" s="433" t="s">
        <v>8</v>
      </c>
      <c r="C61" s="433"/>
      <c r="D61" s="433"/>
      <c r="E61" s="433"/>
      <c r="F61" s="433"/>
      <c r="G61" s="433"/>
      <c r="H61" s="184"/>
      <c r="I61" s="184"/>
    </row>
    <row r="62" spans="1:9" s="17" customFormat="1" ht="34.5" customHeight="1">
      <c r="A62" s="183"/>
      <c r="B62" s="434" t="s">
        <v>134</v>
      </c>
      <c r="C62" s="434"/>
      <c r="D62" s="434"/>
      <c r="E62" s="434"/>
      <c r="F62" s="434"/>
      <c r="G62" s="434"/>
      <c r="H62" s="186"/>
      <c r="I62" s="186"/>
    </row>
    <row r="63" spans="1:9" s="17" customFormat="1" ht="15.75" customHeight="1">
      <c r="A63" s="183"/>
      <c r="B63" s="194"/>
      <c r="C63" s="194"/>
      <c r="D63" s="194"/>
      <c r="E63" s="194"/>
      <c r="F63" s="194"/>
      <c r="G63" s="194"/>
      <c r="H63" s="186"/>
      <c r="I63" s="186"/>
    </row>
    <row r="64" spans="1:9" s="17" customFormat="1" ht="15.75" customHeight="1">
      <c r="A64" s="183"/>
      <c r="B64" s="431" t="s">
        <v>102</v>
      </c>
      <c r="C64" s="431"/>
      <c r="D64" s="431"/>
      <c r="E64" s="431"/>
      <c r="F64" s="431"/>
      <c r="G64" s="431"/>
      <c r="H64" s="186"/>
      <c r="I64" s="186"/>
    </row>
    <row r="65" spans="1:9" s="17" customFormat="1" ht="15.75" customHeight="1" thickBot="1">
      <c r="A65" s="183"/>
      <c r="B65" s="194"/>
      <c r="C65" s="194"/>
      <c r="D65" s="194"/>
      <c r="E65" s="194"/>
      <c r="F65" s="194"/>
      <c r="G65" s="194"/>
      <c r="H65" s="186"/>
      <c r="I65" s="186"/>
    </row>
    <row r="66" spans="1:9" s="17" customFormat="1" ht="15.75" customHeight="1">
      <c r="A66" s="195"/>
      <c r="B66" s="442"/>
      <c r="C66" s="196"/>
      <c r="D66" s="445" t="s">
        <v>54</v>
      </c>
      <c r="E66" s="446"/>
      <c r="F66" s="447" t="s">
        <v>56</v>
      </c>
      <c r="G66" s="446"/>
      <c r="H66" s="186"/>
      <c r="I66" s="186"/>
    </row>
    <row r="67" spans="1:9" s="17" customFormat="1" ht="15.75" customHeight="1" thickBot="1">
      <c r="A67" s="195"/>
      <c r="B67" s="443"/>
      <c r="C67" s="197"/>
      <c r="D67" s="450" t="s">
        <v>260</v>
      </c>
      <c r="E67" s="451"/>
      <c r="F67" s="454" t="str">
        <f>+D67</f>
        <v>ended 31 Dec</v>
      </c>
      <c r="G67" s="451"/>
      <c r="H67" s="186"/>
      <c r="I67" s="186"/>
    </row>
    <row r="68" spans="1:9" s="17" customFormat="1" ht="15.75" customHeight="1">
      <c r="A68" s="195"/>
      <c r="B68" s="443"/>
      <c r="C68" s="197"/>
      <c r="D68" s="198">
        <v>2006</v>
      </c>
      <c r="E68" s="202">
        <v>2005</v>
      </c>
      <c r="F68" s="203">
        <f>+D68</f>
        <v>2006</v>
      </c>
      <c r="G68" s="204" t="s">
        <v>165</v>
      </c>
      <c r="H68" s="186"/>
      <c r="I68" s="186"/>
    </row>
    <row r="69" spans="1:9" s="17" customFormat="1" ht="15.75" customHeight="1" thickBot="1">
      <c r="A69" s="195"/>
      <c r="B69" s="444"/>
      <c r="C69" s="205"/>
      <c r="D69" s="206" t="s">
        <v>92</v>
      </c>
      <c r="E69" s="207" t="s">
        <v>92</v>
      </c>
      <c r="F69" s="208" t="s">
        <v>93</v>
      </c>
      <c r="G69" s="207" t="s">
        <v>92</v>
      </c>
      <c r="H69" s="186"/>
      <c r="I69" s="186"/>
    </row>
    <row r="70" spans="1:9" s="17" customFormat="1" ht="27" customHeight="1">
      <c r="A70" s="209"/>
      <c r="B70" s="210" t="s">
        <v>133</v>
      </c>
      <c r="C70" s="211"/>
      <c r="D70" s="212">
        <f>+'[2]qtr plgroup'!$R$8/1000</f>
        <v>20067.741690000006</v>
      </c>
      <c r="E70" s="213">
        <v>20426</v>
      </c>
      <c r="F70" s="214">
        <f>+ROUND('[2]plgroup'!$R$8/1000,0)</f>
        <v>42756</v>
      </c>
      <c r="G70" s="213">
        <v>39765</v>
      </c>
      <c r="H70" s="186"/>
      <c r="I70" s="186"/>
    </row>
    <row r="71" spans="1:9" s="17" customFormat="1" ht="39" customHeight="1" thickBot="1">
      <c r="A71" s="209"/>
      <c r="B71" s="215" t="s">
        <v>132</v>
      </c>
      <c r="C71" s="216"/>
      <c r="D71" s="217">
        <f>+'[2]qtr plgroup'!$S$8/1000</f>
        <v>24620.435</v>
      </c>
      <c r="E71" s="218">
        <v>14055</v>
      </c>
      <c r="F71" s="219">
        <f>+ROUND('[2]plgroup'!$S$8/1000,0)</f>
        <v>44909</v>
      </c>
      <c r="G71" s="218">
        <v>26326</v>
      </c>
      <c r="H71" s="186"/>
      <c r="I71" s="186"/>
    </row>
    <row r="72" spans="1:9" s="17" customFormat="1" ht="15.75" customHeight="1">
      <c r="A72" s="183"/>
      <c r="B72" s="194"/>
      <c r="C72" s="194"/>
      <c r="D72" s="194"/>
      <c r="E72" s="194"/>
      <c r="F72" s="194"/>
      <c r="G72" s="194"/>
      <c r="H72" s="186"/>
      <c r="I72" s="186"/>
    </row>
    <row r="73" spans="1:9" s="23" customFormat="1" ht="21.75" customHeight="1">
      <c r="A73" s="183">
        <f>+A61+1</f>
        <v>11</v>
      </c>
      <c r="B73" s="433" t="s">
        <v>9</v>
      </c>
      <c r="C73" s="433"/>
      <c r="D73" s="433"/>
      <c r="E73" s="433"/>
      <c r="F73" s="433"/>
      <c r="G73" s="433"/>
      <c r="H73" s="184"/>
      <c r="I73" s="184"/>
    </row>
    <row r="74" spans="1:9" s="17" customFormat="1" ht="21.75" customHeight="1">
      <c r="A74" s="183"/>
      <c r="B74" s="431" t="s">
        <v>128</v>
      </c>
      <c r="C74" s="431"/>
      <c r="D74" s="431"/>
      <c r="E74" s="431"/>
      <c r="F74" s="431"/>
      <c r="G74" s="431"/>
      <c r="H74" s="186"/>
      <c r="I74" s="186"/>
    </row>
    <row r="75" spans="1:9" s="17" customFormat="1" ht="15.75" customHeight="1">
      <c r="A75" s="183"/>
      <c r="B75" s="194"/>
      <c r="C75" s="194"/>
      <c r="D75" s="194"/>
      <c r="E75" s="194"/>
      <c r="F75" s="194"/>
      <c r="G75" s="194"/>
      <c r="H75" s="186"/>
      <c r="I75" s="186"/>
    </row>
    <row r="76" spans="1:9" s="23" customFormat="1" ht="15.75" customHeight="1">
      <c r="A76" s="183">
        <f>+A73+1</f>
        <v>12</v>
      </c>
      <c r="B76" s="433" t="s">
        <v>119</v>
      </c>
      <c r="C76" s="433"/>
      <c r="D76" s="433"/>
      <c r="E76" s="433"/>
      <c r="F76" s="433"/>
      <c r="G76" s="433"/>
      <c r="H76" s="184"/>
      <c r="I76" s="184"/>
    </row>
    <row r="77" spans="1:9" s="17" customFormat="1" ht="18" customHeight="1">
      <c r="A77" s="183"/>
      <c r="B77" s="434" t="s">
        <v>157</v>
      </c>
      <c r="C77" s="434"/>
      <c r="D77" s="434"/>
      <c r="E77" s="434"/>
      <c r="F77" s="434"/>
      <c r="G77" s="434"/>
      <c r="H77" s="186"/>
      <c r="I77" s="186"/>
    </row>
    <row r="78" spans="1:9" s="17" customFormat="1" ht="15.75" customHeight="1">
      <c r="A78" s="183"/>
      <c r="B78" s="194"/>
      <c r="C78" s="194"/>
      <c r="D78" s="194"/>
      <c r="E78" s="194"/>
      <c r="F78" s="194"/>
      <c r="G78" s="194"/>
      <c r="H78" s="186"/>
      <c r="I78" s="186"/>
    </row>
    <row r="79" spans="1:9" s="23" customFormat="1" ht="15.75" customHeight="1">
      <c r="A79" s="183">
        <f>+A76+1</f>
        <v>13</v>
      </c>
      <c r="B79" s="433" t="s">
        <v>10</v>
      </c>
      <c r="C79" s="433"/>
      <c r="D79" s="433"/>
      <c r="E79" s="433"/>
      <c r="F79" s="433"/>
      <c r="G79" s="433"/>
      <c r="H79" s="184"/>
      <c r="I79" s="184"/>
    </row>
    <row r="80" spans="1:9" s="23" customFormat="1" ht="57.75" customHeight="1">
      <c r="A80" s="183"/>
      <c r="B80" s="455" t="s">
        <v>267</v>
      </c>
      <c r="C80" s="455"/>
      <c r="D80" s="455"/>
      <c r="E80" s="455"/>
      <c r="F80" s="455"/>
      <c r="G80" s="455"/>
      <c r="H80" s="184"/>
      <c r="I80" s="184"/>
    </row>
    <row r="81" spans="1:9" s="17" customFormat="1" ht="15.75" customHeight="1">
      <c r="A81" s="183"/>
      <c r="B81" s="194"/>
      <c r="C81" s="194"/>
      <c r="D81" s="194"/>
      <c r="E81" s="194"/>
      <c r="F81" s="194"/>
      <c r="G81" s="194"/>
      <c r="H81" s="186"/>
      <c r="I81" s="186"/>
    </row>
    <row r="82" spans="1:9" s="17" customFormat="1" ht="15.75" customHeight="1">
      <c r="A82" s="183">
        <f>+A79+1</f>
        <v>14</v>
      </c>
      <c r="B82" s="433" t="s">
        <v>11</v>
      </c>
      <c r="C82" s="433"/>
      <c r="D82" s="433"/>
      <c r="E82" s="433"/>
      <c r="F82" s="433"/>
      <c r="G82" s="433"/>
      <c r="H82" s="186"/>
      <c r="I82" s="186"/>
    </row>
    <row r="83" spans="1:9" s="23" customFormat="1" ht="39.75" customHeight="1">
      <c r="A83" s="220"/>
      <c r="B83" s="434" t="s">
        <v>268</v>
      </c>
      <c r="C83" s="434"/>
      <c r="D83" s="434"/>
      <c r="E83" s="434"/>
      <c r="F83" s="434"/>
      <c r="G83" s="434"/>
      <c r="H83" s="184"/>
      <c r="I83" s="184"/>
    </row>
    <row r="84" spans="1:9" s="17" customFormat="1" ht="15.75" customHeight="1">
      <c r="A84" s="183"/>
      <c r="B84" s="194"/>
      <c r="C84" s="194"/>
      <c r="D84" s="194"/>
      <c r="E84" s="194"/>
      <c r="F84" s="194"/>
      <c r="G84" s="194"/>
      <c r="H84" s="186"/>
      <c r="I84" s="186"/>
    </row>
    <row r="85" spans="1:9" s="17" customFormat="1" ht="15.75" customHeight="1">
      <c r="A85" s="183">
        <f>+A82+1</f>
        <v>15</v>
      </c>
      <c r="B85" s="435" t="s">
        <v>66</v>
      </c>
      <c r="C85" s="435"/>
      <c r="D85" s="435"/>
      <c r="E85" s="435"/>
      <c r="F85" s="435"/>
      <c r="G85" s="435"/>
      <c r="H85" s="186"/>
      <c r="I85" s="186"/>
    </row>
    <row r="86" spans="1:9" s="23" customFormat="1" ht="24" customHeight="1">
      <c r="A86" s="220"/>
      <c r="B86" s="434" t="s">
        <v>131</v>
      </c>
      <c r="C86" s="434"/>
      <c r="D86" s="434"/>
      <c r="E86" s="434"/>
      <c r="F86" s="434"/>
      <c r="G86" s="434"/>
      <c r="H86" s="184"/>
      <c r="I86" s="184"/>
    </row>
    <row r="87" spans="1:9" s="17" customFormat="1" ht="18.75" customHeight="1">
      <c r="A87" s="183"/>
      <c r="B87" s="222"/>
      <c r="C87" s="222"/>
      <c r="D87" s="223"/>
      <c r="E87" s="224"/>
      <c r="F87" s="225"/>
      <c r="G87" s="226"/>
      <c r="H87" s="186"/>
      <c r="I87" s="186"/>
    </row>
    <row r="88" spans="1:9" s="17" customFormat="1" ht="15.75" customHeight="1">
      <c r="A88" s="183">
        <f>+A85+1</f>
        <v>16</v>
      </c>
      <c r="B88" s="435" t="s">
        <v>12</v>
      </c>
      <c r="C88" s="435"/>
      <c r="D88" s="435"/>
      <c r="E88" s="435"/>
      <c r="F88" s="435"/>
      <c r="G88" s="435"/>
      <c r="H88" s="186"/>
      <c r="I88" s="186"/>
    </row>
    <row r="89" spans="1:9" s="23" customFormat="1" ht="15.75" customHeight="1">
      <c r="A89" s="220"/>
      <c r="B89" s="434" t="s">
        <v>269</v>
      </c>
      <c r="C89" s="434"/>
      <c r="D89" s="434"/>
      <c r="E89" s="434"/>
      <c r="F89" s="434"/>
      <c r="G89" s="434"/>
      <c r="H89" s="184"/>
      <c r="I89" s="184"/>
    </row>
    <row r="90" spans="1:9" s="17" customFormat="1" ht="15" customHeight="1" thickBot="1">
      <c r="A90" s="183"/>
      <c r="B90" s="194"/>
      <c r="C90" s="194"/>
      <c r="D90" s="194"/>
      <c r="E90" s="194"/>
      <c r="F90" s="194"/>
      <c r="G90" s="194"/>
      <c r="H90" s="186"/>
      <c r="I90" s="186"/>
    </row>
    <row r="91" spans="1:9" s="17" customFormat="1" ht="22.5" customHeight="1" thickBot="1">
      <c r="A91" s="227"/>
      <c r="B91" s="228"/>
      <c r="C91" s="229"/>
      <c r="D91" s="230"/>
      <c r="E91" s="231" t="s">
        <v>92</v>
      </c>
      <c r="F91" s="232"/>
      <c r="G91" s="186"/>
      <c r="H91" s="186"/>
      <c r="I91" s="186"/>
    </row>
    <row r="92" spans="1:9" s="17" customFormat="1" ht="25.5" customHeight="1">
      <c r="A92" s="233"/>
      <c r="B92" s="234" t="s">
        <v>160</v>
      </c>
      <c r="C92" s="235"/>
      <c r="D92" s="236"/>
      <c r="E92" s="237">
        <f>+'[3]Capital Commitment'!$E$50</f>
        <v>489.2615</v>
      </c>
      <c r="F92" s="232"/>
      <c r="G92" s="186"/>
      <c r="H92" s="238"/>
      <c r="I92" s="239"/>
    </row>
    <row r="93" spans="1:9" s="17" customFormat="1" ht="27.75" customHeight="1" thickBot="1">
      <c r="A93" s="233"/>
      <c r="B93" s="468" t="s">
        <v>21</v>
      </c>
      <c r="C93" s="240"/>
      <c r="D93" s="241"/>
      <c r="E93" s="242">
        <f>+'[3]Capital Commitment'!$E$51+'[3]Capital Commitment'!$E$52+'[3]Capital Commitment'!$E$53</f>
        <v>90875.33933999999</v>
      </c>
      <c r="F93" s="232"/>
      <c r="G93" s="194"/>
      <c r="H93" s="243"/>
      <c r="I93" s="244"/>
    </row>
    <row r="94" spans="1:9" s="17" customFormat="1" ht="15.75" customHeight="1">
      <c r="A94" s="209"/>
      <c r="B94" s="245"/>
      <c r="C94" s="245"/>
      <c r="D94" s="245"/>
      <c r="E94" s="245"/>
      <c r="F94" s="245"/>
      <c r="G94" s="245"/>
      <c r="H94" s="243"/>
      <c r="I94" s="244"/>
    </row>
    <row r="95" spans="1:9" s="17" customFormat="1" ht="24" customHeight="1">
      <c r="A95" s="183">
        <f>+A88+1</f>
        <v>17</v>
      </c>
      <c r="B95" s="433" t="s">
        <v>67</v>
      </c>
      <c r="C95" s="433"/>
      <c r="D95" s="433"/>
      <c r="E95" s="433"/>
      <c r="F95" s="433"/>
      <c r="G95" s="433"/>
      <c r="H95" s="243"/>
      <c r="I95" s="244"/>
    </row>
    <row r="96" spans="1:9" s="23" customFormat="1" ht="75" customHeight="1">
      <c r="A96" s="220"/>
      <c r="B96" s="434" t="s">
        <v>286</v>
      </c>
      <c r="C96" s="434"/>
      <c r="D96" s="434"/>
      <c r="E96" s="434"/>
      <c r="F96" s="434"/>
      <c r="G96" s="434"/>
      <c r="H96" s="243"/>
      <c r="I96" s="244"/>
    </row>
    <row r="97" spans="1:9" s="17" customFormat="1" ht="18" customHeight="1">
      <c r="A97" s="183"/>
      <c r="B97" s="194"/>
      <c r="C97" s="194"/>
      <c r="D97" s="194"/>
      <c r="E97" s="194"/>
      <c r="F97" s="194"/>
      <c r="G97" s="194"/>
      <c r="H97" s="246"/>
      <c r="I97" s="246"/>
    </row>
    <row r="98" spans="1:9" s="17" customFormat="1" ht="24.75" customHeight="1">
      <c r="A98" s="183">
        <f>+A95+1</f>
        <v>18</v>
      </c>
      <c r="B98" s="433" t="s">
        <v>13</v>
      </c>
      <c r="C98" s="433"/>
      <c r="D98" s="433"/>
      <c r="E98" s="433"/>
      <c r="F98" s="433"/>
      <c r="G98" s="433"/>
      <c r="H98" s="186"/>
      <c r="I98" s="186"/>
    </row>
    <row r="99" spans="1:9" s="23" customFormat="1" ht="15.75" customHeight="1" thickBot="1">
      <c r="A99" s="220"/>
      <c r="B99" s="453"/>
      <c r="C99" s="453"/>
      <c r="D99" s="453"/>
      <c r="E99" s="453"/>
      <c r="F99" s="453"/>
      <c r="G99" s="453"/>
      <c r="H99" s="184"/>
      <c r="I99" s="184"/>
    </row>
    <row r="100" spans="1:9" s="37" customFormat="1" ht="20.25" customHeight="1" thickBot="1">
      <c r="A100" s="247"/>
      <c r="B100" s="456"/>
      <c r="C100" s="248"/>
      <c r="D100" s="459" t="s">
        <v>116</v>
      </c>
      <c r="E100" s="460"/>
      <c r="F100" s="184"/>
      <c r="G100" s="184"/>
      <c r="H100" s="249"/>
      <c r="I100" s="249"/>
    </row>
    <row r="101" spans="1:9" s="17" customFormat="1" ht="16.5" customHeight="1">
      <c r="A101" s="183"/>
      <c r="B101" s="457"/>
      <c r="C101" s="250"/>
      <c r="D101" s="251">
        <v>39082</v>
      </c>
      <c r="E101" s="251">
        <v>38990</v>
      </c>
      <c r="F101" s="184"/>
      <c r="G101" s="184"/>
      <c r="H101" s="186"/>
      <c r="I101" s="186"/>
    </row>
    <row r="102" spans="1:9" s="17" customFormat="1" ht="16.5" customHeight="1" thickBot="1">
      <c r="A102" s="183"/>
      <c r="B102" s="458"/>
      <c r="C102" s="252"/>
      <c r="D102" s="253" t="s">
        <v>92</v>
      </c>
      <c r="E102" s="254" t="s">
        <v>92</v>
      </c>
      <c r="F102" s="184"/>
      <c r="G102" s="184"/>
      <c r="H102" s="186"/>
      <c r="I102" s="186"/>
    </row>
    <row r="103" spans="1:9" s="17" customFormat="1" ht="18.75" customHeight="1">
      <c r="A103" s="183"/>
      <c r="B103" s="210" t="s">
        <v>117</v>
      </c>
      <c r="C103" s="255"/>
      <c r="D103" s="256">
        <f>+'IS'!B14</f>
        <v>44688</v>
      </c>
      <c r="E103" s="257">
        <v>42977</v>
      </c>
      <c r="F103" s="184"/>
      <c r="G103" s="184"/>
      <c r="H103" s="186"/>
      <c r="I103" s="186"/>
    </row>
    <row r="104" spans="1:9" s="17" customFormat="1" ht="21.75" customHeight="1" thickBot="1">
      <c r="A104" s="183"/>
      <c r="B104" s="215" t="s">
        <v>161</v>
      </c>
      <c r="C104" s="240"/>
      <c r="D104" s="258">
        <f>+'IS'!B20</f>
        <v>9447</v>
      </c>
      <c r="E104" s="259">
        <v>7222</v>
      </c>
      <c r="F104" s="184"/>
      <c r="G104" s="184"/>
      <c r="H104" s="186"/>
      <c r="I104" s="186"/>
    </row>
    <row r="105" spans="1:9" s="17" customFormat="1" ht="16.5" customHeight="1">
      <c r="A105" s="183"/>
      <c r="B105" s="184"/>
      <c r="C105" s="184"/>
      <c r="D105" s="184"/>
      <c r="E105" s="184"/>
      <c r="F105" s="184"/>
      <c r="G105" s="184"/>
      <c r="H105" s="186"/>
      <c r="I105" s="186"/>
    </row>
    <row r="106" spans="1:9" s="17" customFormat="1" ht="41.25" customHeight="1">
      <c r="A106" s="183"/>
      <c r="B106" s="449" t="s">
        <v>274</v>
      </c>
      <c r="C106" s="449"/>
      <c r="D106" s="449"/>
      <c r="E106" s="449"/>
      <c r="F106" s="449"/>
      <c r="G106" s="449"/>
      <c r="H106" s="186"/>
      <c r="I106" s="186"/>
    </row>
    <row r="107" spans="1:9" s="17" customFormat="1" ht="16.5" customHeight="1">
      <c r="A107" s="183"/>
      <c r="B107" s="261"/>
      <c r="C107" s="261"/>
      <c r="D107" s="261"/>
      <c r="E107" s="261"/>
      <c r="F107" s="261"/>
      <c r="G107" s="261"/>
      <c r="H107" s="186"/>
      <c r="I107" s="186"/>
    </row>
    <row r="108" spans="1:9" s="17" customFormat="1" ht="27.75" customHeight="1">
      <c r="A108" s="183">
        <f>+A98+1</f>
        <v>19</v>
      </c>
      <c r="B108" s="433" t="s">
        <v>14</v>
      </c>
      <c r="C108" s="433"/>
      <c r="D108" s="433"/>
      <c r="E108" s="433"/>
      <c r="F108" s="433"/>
      <c r="G108" s="433"/>
      <c r="H108" s="186"/>
      <c r="I108" s="186"/>
    </row>
    <row r="109" spans="1:9" s="23" customFormat="1" ht="60" customHeight="1">
      <c r="A109" s="220"/>
      <c r="B109" s="434" t="s">
        <v>287</v>
      </c>
      <c r="C109" s="434"/>
      <c r="D109" s="434"/>
      <c r="E109" s="434"/>
      <c r="F109" s="434"/>
      <c r="G109" s="434"/>
      <c r="H109" s="184"/>
      <c r="I109" s="184"/>
    </row>
    <row r="110" spans="1:9" s="17" customFormat="1" ht="15.75" customHeight="1">
      <c r="A110" s="183"/>
      <c r="B110" s="194"/>
      <c r="C110" s="194"/>
      <c r="D110" s="194"/>
      <c r="E110" s="194"/>
      <c r="F110" s="194"/>
      <c r="G110" s="194"/>
      <c r="H110" s="186"/>
      <c r="I110" s="186"/>
    </row>
    <row r="111" spans="1:9" s="17" customFormat="1" ht="15.75" customHeight="1">
      <c r="A111" s="183">
        <f>+A108+1</f>
        <v>20</v>
      </c>
      <c r="B111" s="433" t="s">
        <v>15</v>
      </c>
      <c r="C111" s="433"/>
      <c r="D111" s="433"/>
      <c r="E111" s="433"/>
      <c r="F111" s="433"/>
      <c r="G111" s="433"/>
      <c r="H111" s="186"/>
      <c r="I111" s="186"/>
    </row>
    <row r="112" spans="1:9" s="23" customFormat="1" ht="24.75" customHeight="1">
      <c r="A112" s="220"/>
      <c r="B112" s="431" t="s">
        <v>129</v>
      </c>
      <c r="C112" s="431"/>
      <c r="D112" s="431"/>
      <c r="E112" s="431"/>
      <c r="F112" s="431"/>
      <c r="G112" s="194"/>
      <c r="H112" s="184"/>
      <c r="I112" s="184"/>
    </row>
    <row r="113" spans="1:9" s="17" customFormat="1" ht="15.75" customHeight="1">
      <c r="A113" s="183"/>
      <c r="B113" s="194"/>
      <c r="C113" s="194"/>
      <c r="D113" s="194"/>
      <c r="E113" s="194"/>
      <c r="F113" s="194"/>
      <c r="G113" s="194"/>
      <c r="H113" s="186"/>
      <c r="I113" s="186"/>
    </row>
    <row r="114" spans="1:9" s="23" customFormat="1" ht="25.5" customHeight="1" thickBot="1">
      <c r="A114" s="183">
        <f>+A111+1</f>
        <v>21</v>
      </c>
      <c r="B114" s="435" t="s">
        <v>16</v>
      </c>
      <c r="C114" s="435"/>
      <c r="D114" s="435"/>
      <c r="E114" s="435"/>
      <c r="F114" s="435"/>
      <c r="G114" s="435"/>
      <c r="H114" s="184"/>
      <c r="I114" s="184"/>
    </row>
    <row r="115" spans="1:9" s="17" customFormat="1" ht="15.75" customHeight="1">
      <c r="A115" s="183"/>
      <c r="B115" s="442"/>
      <c r="C115" s="196"/>
      <c r="D115" s="445" t="s">
        <v>54</v>
      </c>
      <c r="E115" s="446"/>
      <c r="F115" s="445" t="s">
        <v>56</v>
      </c>
      <c r="G115" s="446"/>
      <c r="H115" s="186"/>
      <c r="I115" s="186"/>
    </row>
    <row r="116" spans="1:9" s="17" customFormat="1" ht="15.75" customHeight="1">
      <c r="A116" s="195"/>
      <c r="B116" s="443"/>
      <c r="C116" s="197"/>
      <c r="D116" s="437" t="s">
        <v>108</v>
      </c>
      <c r="E116" s="438"/>
      <c r="F116" s="463" t="s">
        <v>275</v>
      </c>
      <c r="G116" s="464"/>
      <c r="H116" s="186"/>
      <c r="I116" s="186"/>
    </row>
    <row r="117" spans="1:9" s="17" customFormat="1" ht="15.75" customHeight="1" thickBot="1">
      <c r="A117" s="195"/>
      <c r="B117" s="443"/>
      <c r="C117" s="197"/>
      <c r="D117" s="461" t="str">
        <f>+D67</f>
        <v>ended 31 Dec</v>
      </c>
      <c r="E117" s="462"/>
      <c r="F117" s="461" t="str">
        <f>+D117</f>
        <v>ended 31 Dec</v>
      </c>
      <c r="G117" s="462"/>
      <c r="H117" s="186"/>
      <c r="I117" s="186"/>
    </row>
    <row r="118" spans="1:9" s="17" customFormat="1" ht="15.75" customHeight="1">
      <c r="A118" s="195"/>
      <c r="B118" s="443"/>
      <c r="C118" s="197"/>
      <c r="D118" s="198">
        <f>+D68</f>
        <v>2006</v>
      </c>
      <c r="E118" s="202">
        <f>+E68</f>
        <v>2005</v>
      </c>
      <c r="F118" s="198">
        <f>+D118</f>
        <v>2006</v>
      </c>
      <c r="G118" s="202">
        <f>+E118</f>
        <v>2005</v>
      </c>
      <c r="H118" s="186"/>
      <c r="I118" s="186"/>
    </row>
    <row r="119" spans="1:9" s="17" customFormat="1" ht="15.75" customHeight="1" thickBot="1">
      <c r="A119" s="195"/>
      <c r="B119" s="444"/>
      <c r="C119" s="205"/>
      <c r="D119" s="206" t="s">
        <v>92</v>
      </c>
      <c r="E119" s="207" t="s">
        <v>92</v>
      </c>
      <c r="F119" s="206" t="s">
        <v>92</v>
      </c>
      <c r="G119" s="207" t="s">
        <v>92</v>
      </c>
      <c r="H119" s="186"/>
      <c r="I119" s="186"/>
    </row>
    <row r="120" spans="1:9" s="17" customFormat="1" ht="15.75" customHeight="1">
      <c r="A120" s="195"/>
      <c r="B120" s="262"/>
      <c r="C120" s="263"/>
      <c r="D120" s="264"/>
      <c r="E120" s="265"/>
      <c r="F120" s="266"/>
      <c r="G120" s="265"/>
      <c r="H120" s="186"/>
      <c r="I120" s="186"/>
    </row>
    <row r="121" spans="1:9" s="17" customFormat="1" ht="15.75" customHeight="1">
      <c r="A121" s="209"/>
      <c r="B121" s="267" t="s">
        <v>104</v>
      </c>
      <c r="C121" s="268"/>
      <c r="D121" s="269">
        <f>-'IS'!B21</f>
        <v>1455</v>
      </c>
      <c r="E121" s="270">
        <f>-'IS'!C21</f>
        <v>470</v>
      </c>
      <c r="F121" s="269">
        <f>-'IS'!D21</f>
        <v>2765</v>
      </c>
      <c r="G121" s="271">
        <f>-'IS'!E21</f>
        <v>1370</v>
      </c>
      <c r="H121" s="186"/>
      <c r="I121" s="186"/>
    </row>
    <row r="122" spans="1:9" s="17" customFormat="1" ht="15.75" customHeight="1" thickBot="1">
      <c r="A122" s="195"/>
      <c r="B122" s="272"/>
      <c r="C122" s="273"/>
      <c r="D122" s="274"/>
      <c r="E122" s="275"/>
      <c r="F122" s="274"/>
      <c r="G122" s="275"/>
      <c r="H122" s="186"/>
      <c r="I122" s="186"/>
    </row>
    <row r="123" spans="1:9" s="17" customFormat="1" ht="9" customHeight="1">
      <c r="A123" s="195"/>
      <c r="B123" s="266"/>
      <c r="C123" s="266"/>
      <c r="D123" s="266"/>
      <c r="E123" s="266"/>
      <c r="F123" s="266"/>
      <c r="G123" s="266"/>
      <c r="H123" s="186"/>
      <c r="I123" s="186"/>
    </row>
    <row r="124" spans="1:9" s="17" customFormat="1" ht="58.5" customHeight="1">
      <c r="A124" s="195"/>
      <c r="B124" s="432" t="s">
        <v>171</v>
      </c>
      <c r="C124" s="432"/>
      <c r="D124" s="432"/>
      <c r="E124" s="432"/>
      <c r="F124" s="432"/>
      <c r="G124" s="432"/>
      <c r="H124" s="186"/>
      <c r="I124" s="186"/>
    </row>
    <row r="125" spans="1:9" s="17" customFormat="1" ht="31.5" customHeight="1">
      <c r="A125" s="183"/>
      <c r="B125" s="194"/>
      <c r="C125" s="194"/>
      <c r="D125" s="194"/>
      <c r="E125" s="194"/>
      <c r="F125" s="194"/>
      <c r="G125" s="194"/>
      <c r="H125" s="186"/>
      <c r="I125" s="186"/>
    </row>
    <row r="126" spans="1:9" s="17" customFormat="1" ht="15.75" customHeight="1">
      <c r="A126" s="183">
        <f>+A114+1</f>
        <v>22</v>
      </c>
      <c r="B126" s="433" t="s">
        <v>68</v>
      </c>
      <c r="C126" s="433"/>
      <c r="D126" s="433"/>
      <c r="E126" s="433"/>
      <c r="F126" s="433"/>
      <c r="G126" s="433"/>
      <c r="H126" s="186"/>
      <c r="I126" s="186"/>
    </row>
    <row r="127" spans="1:9" s="23" customFormat="1" ht="15.75" customHeight="1">
      <c r="A127" s="220"/>
      <c r="B127" s="449" t="s">
        <v>130</v>
      </c>
      <c r="C127" s="449"/>
      <c r="D127" s="449"/>
      <c r="E127" s="449"/>
      <c r="F127" s="449"/>
      <c r="G127" s="449"/>
      <c r="H127" s="184"/>
      <c r="I127" s="184"/>
    </row>
    <row r="128" spans="1:9" s="17" customFormat="1" ht="22.5" customHeight="1">
      <c r="A128" s="183"/>
      <c r="B128" s="194"/>
      <c r="C128" s="194"/>
      <c r="D128" s="194"/>
      <c r="E128" s="194"/>
      <c r="F128" s="194"/>
      <c r="G128" s="194"/>
      <c r="H128" s="186"/>
      <c r="I128" s="186"/>
    </row>
    <row r="129" spans="1:9" s="17" customFormat="1" ht="15.75" customHeight="1">
      <c r="A129" s="183">
        <f>+A126+1</f>
        <v>23</v>
      </c>
      <c r="B129" s="433" t="s">
        <v>17</v>
      </c>
      <c r="C129" s="433"/>
      <c r="D129" s="433"/>
      <c r="E129" s="433"/>
      <c r="F129" s="433"/>
      <c r="G129" s="433"/>
      <c r="H129" s="186"/>
      <c r="I129" s="186"/>
    </row>
    <row r="130" spans="1:9" s="23" customFormat="1" ht="24" customHeight="1">
      <c r="A130" s="183"/>
      <c r="B130" s="449" t="s">
        <v>231</v>
      </c>
      <c r="C130" s="449"/>
      <c r="D130" s="449"/>
      <c r="E130" s="449"/>
      <c r="F130" s="449"/>
      <c r="G130" s="449"/>
      <c r="H130" s="184"/>
      <c r="I130" s="184"/>
    </row>
    <row r="131" spans="1:9" s="23" customFormat="1" ht="12" customHeight="1">
      <c r="A131" s="183"/>
      <c r="B131" s="194"/>
      <c r="C131" s="194"/>
      <c r="D131" s="194"/>
      <c r="E131" s="194"/>
      <c r="F131" s="194"/>
      <c r="G131" s="194"/>
      <c r="H131" s="184"/>
      <c r="I131" s="184"/>
    </row>
    <row r="132" spans="1:9" s="17" customFormat="1" ht="27" customHeight="1">
      <c r="A132" s="183">
        <f>+A129+1</f>
        <v>24</v>
      </c>
      <c r="B132" s="433" t="s">
        <v>69</v>
      </c>
      <c r="C132" s="433"/>
      <c r="D132" s="433"/>
      <c r="E132" s="433"/>
      <c r="F132" s="433"/>
      <c r="G132" s="433"/>
      <c r="H132" s="186"/>
      <c r="I132" s="186"/>
    </row>
    <row r="133" spans="1:9" s="23" customFormat="1" ht="6.75" customHeight="1">
      <c r="A133" s="183"/>
      <c r="B133" s="221"/>
      <c r="C133" s="221"/>
      <c r="D133" s="184"/>
      <c r="E133" s="184"/>
      <c r="F133" s="184"/>
      <c r="G133" s="184"/>
      <c r="H133" s="184"/>
      <c r="I133" s="184"/>
    </row>
    <row r="134" spans="1:9" s="17" customFormat="1" ht="9" customHeight="1">
      <c r="A134" s="276"/>
      <c r="B134" s="222"/>
      <c r="C134" s="222"/>
      <c r="D134" s="277"/>
      <c r="E134" s="277"/>
      <c r="F134" s="277"/>
      <c r="G134" s="222"/>
      <c r="H134" s="186"/>
      <c r="I134" s="186"/>
    </row>
    <row r="135" spans="1:9" s="17" customFormat="1" ht="58.5" customHeight="1">
      <c r="A135" s="278" t="s">
        <v>109</v>
      </c>
      <c r="B135" s="449" t="s">
        <v>284</v>
      </c>
      <c r="C135" s="449"/>
      <c r="D135" s="449"/>
      <c r="E135" s="449"/>
      <c r="F135" s="449"/>
      <c r="G135" s="449"/>
      <c r="H135" s="186"/>
      <c r="I135" s="186"/>
    </row>
    <row r="136" spans="1:9" s="17" customFormat="1" ht="32.25" customHeight="1" hidden="1">
      <c r="A136" s="278" t="s">
        <v>110</v>
      </c>
      <c r="B136" s="222"/>
      <c r="C136" s="222"/>
      <c r="D136" s="277"/>
      <c r="E136" s="277"/>
      <c r="F136" s="277"/>
      <c r="G136" s="222"/>
      <c r="H136" s="186"/>
      <c r="I136" s="186"/>
    </row>
    <row r="137" spans="1:9" s="17" customFormat="1" ht="99.75" customHeight="1">
      <c r="A137" s="279"/>
      <c r="B137" s="449" t="s">
        <v>276</v>
      </c>
      <c r="C137" s="449"/>
      <c r="D137" s="449"/>
      <c r="E137" s="449"/>
      <c r="F137" s="449"/>
      <c r="G137" s="449"/>
      <c r="H137" s="186"/>
      <c r="I137" s="186"/>
    </row>
    <row r="138" spans="1:9" s="17" customFormat="1" ht="10.5" customHeight="1">
      <c r="A138" s="278"/>
      <c r="B138" s="280"/>
      <c r="C138" s="280"/>
      <c r="D138" s="280"/>
      <c r="E138" s="280"/>
      <c r="F138" s="280"/>
      <c r="G138" s="280"/>
      <c r="H138" s="186"/>
      <c r="I138" s="186"/>
    </row>
    <row r="139" spans="1:9" s="17" customFormat="1" ht="25.5" customHeight="1">
      <c r="A139" s="278" t="s">
        <v>110</v>
      </c>
      <c r="B139" s="449" t="s">
        <v>277</v>
      </c>
      <c r="C139" s="449"/>
      <c r="D139" s="449"/>
      <c r="E139" s="449"/>
      <c r="F139" s="449"/>
      <c r="G139" s="449"/>
      <c r="H139" s="186"/>
      <c r="I139" s="186"/>
    </row>
    <row r="140" spans="1:9" s="17" customFormat="1" ht="20.25" customHeight="1">
      <c r="A140" s="278"/>
      <c r="B140" s="449" t="s">
        <v>238</v>
      </c>
      <c r="C140" s="449"/>
      <c r="D140" s="449"/>
      <c r="E140" s="449"/>
      <c r="F140" s="449"/>
      <c r="G140" s="449"/>
      <c r="H140" s="261"/>
      <c r="I140" s="186"/>
    </row>
    <row r="141" spans="1:9" s="17" customFormat="1" ht="20.25" customHeight="1">
      <c r="A141" s="278"/>
      <c r="B141" s="449" t="s">
        <v>239</v>
      </c>
      <c r="C141" s="449"/>
      <c r="D141" s="449"/>
      <c r="E141" s="449"/>
      <c r="F141" s="449"/>
      <c r="G141" s="449"/>
      <c r="H141" s="261"/>
      <c r="I141" s="186"/>
    </row>
    <row r="142" spans="1:9" s="17" customFormat="1" ht="24.75" customHeight="1">
      <c r="A142" s="278"/>
      <c r="B142" s="449" t="s">
        <v>278</v>
      </c>
      <c r="C142" s="449"/>
      <c r="D142" s="449"/>
      <c r="E142" s="449"/>
      <c r="F142" s="449"/>
      <c r="G142" s="449"/>
      <c r="H142" s="261"/>
      <c r="I142" s="186"/>
    </row>
    <row r="143" spans="1:9" s="17" customFormat="1" ht="24.75" customHeight="1">
      <c r="A143" s="278"/>
      <c r="B143" s="449" t="s">
        <v>271</v>
      </c>
      <c r="C143" s="449"/>
      <c r="D143" s="449"/>
      <c r="E143" s="449"/>
      <c r="F143" s="449"/>
      <c r="G143" s="449"/>
      <c r="H143" s="261"/>
      <c r="I143" s="186"/>
    </row>
    <row r="144" spans="1:9" s="17" customFormat="1" ht="11.25" customHeight="1">
      <c r="A144" s="278"/>
      <c r="B144" s="260"/>
      <c r="C144" s="260"/>
      <c r="D144" s="260"/>
      <c r="E144" s="260"/>
      <c r="F144" s="260"/>
      <c r="G144" s="260"/>
      <c r="H144" s="261"/>
      <c r="I144" s="186"/>
    </row>
    <row r="145" spans="1:9" s="17" customFormat="1" ht="17.25" customHeight="1">
      <c r="A145" s="278" t="s">
        <v>111</v>
      </c>
      <c r="B145" s="249" t="s">
        <v>158</v>
      </c>
      <c r="C145" s="249"/>
      <c r="D145" s="281"/>
      <c r="E145" s="281"/>
      <c r="F145" s="284"/>
      <c r="G145" s="284"/>
      <c r="H145" s="261"/>
      <c r="I145" s="186"/>
    </row>
    <row r="146" spans="1:9" s="17" customFormat="1" ht="24" customHeight="1">
      <c r="A146" s="276"/>
      <c r="B146" s="249" t="s">
        <v>159</v>
      </c>
      <c r="C146" s="249"/>
      <c r="D146" s="281"/>
      <c r="E146" s="281"/>
      <c r="F146" s="284"/>
      <c r="G146" s="284"/>
      <c r="H146" s="261"/>
      <c r="I146" s="186"/>
    </row>
    <row r="147" spans="1:9" s="17" customFormat="1" ht="24" customHeight="1">
      <c r="A147" s="278"/>
      <c r="B147" s="249" t="s">
        <v>281</v>
      </c>
      <c r="C147" s="249"/>
      <c r="D147" s="281"/>
      <c r="E147" s="281"/>
      <c r="F147" s="284"/>
      <c r="G147" s="284"/>
      <c r="H147" s="261"/>
      <c r="I147" s="186"/>
    </row>
    <row r="148" spans="1:9" s="17" customFormat="1" ht="27" customHeight="1">
      <c r="A148" s="278"/>
      <c r="B148" s="194" t="s">
        <v>282</v>
      </c>
      <c r="C148" s="194"/>
      <c r="D148" s="285"/>
      <c r="E148" s="285"/>
      <c r="F148" s="285"/>
      <c r="G148" s="194"/>
      <c r="H148" s="261"/>
      <c r="I148" s="186"/>
    </row>
    <row r="149" spans="1:9" s="17" customFormat="1" ht="27" customHeight="1">
      <c r="A149" s="278"/>
      <c r="B149" s="194" t="s">
        <v>283</v>
      </c>
      <c r="C149" s="194"/>
      <c r="D149" s="285"/>
      <c r="E149" s="285"/>
      <c r="F149" s="285"/>
      <c r="G149" s="194"/>
      <c r="H149" s="261"/>
      <c r="I149" s="186"/>
    </row>
    <row r="150" spans="1:9" s="17" customFormat="1" ht="15.75" customHeight="1">
      <c r="A150" s="286"/>
      <c r="B150" s="194"/>
      <c r="C150" s="194"/>
      <c r="D150" s="285"/>
      <c r="E150" s="285"/>
      <c r="F150" s="285"/>
      <c r="G150" s="194"/>
      <c r="H150" s="186"/>
      <c r="I150" s="186"/>
    </row>
    <row r="151" spans="1:9" s="17" customFormat="1" ht="18" customHeight="1">
      <c r="A151" s="286" t="s">
        <v>112</v>
      </c>
      <c r="B151" s="449" t="s">
        <v>232</v>
      </c>
      <c r="C151" s="449"/>
      <c r="D151" s="449"/>
      <c r="E151" s="449"/>
      <c r="F151" s="449"/>
      <c r="G151" s="449"/>
      <c r="H151" s="186"/>
      <c r="I151" s="186"/>
    </row>
    <row r="152" spans="1:9" s="17" customFormat="1" ht="45.75" customHeight="1">
      <c r="A152" s="286"/>
      <c r="B152" s="431" t="s">
        <v>233</v>
      </c>
      <c r="C152" s="431"/>
      <c r="D152" s="431"/>
      <c r="E152" s="431"/>
      <c r="F152" s="431"/>
      <c r="G152" s="431"/>
      <c r="H152" s="186"/>
      <c r="I152" s="186"/>
    </row>
    <row r="153" spans="1:9" s="17" customFormat="1" ht="39" customHeight="1">
      <c r="A153" s="286"/>
      <c r="B153" s="431" t="s">
        <v>234</v>
      </c>
      <c r="C153" s="431"/>
      <c r="D153" s="431"/>
      <c r="E153" s="431"/>
      <c r="F153" s="431"/>
      <c r="G153" s="431"/>
      <c r="H153" s="186"/>
      <c r="I153" s="186"/>
    </row>
    <row r="154" spans="1:9" s="17" customFormat="1" ht="29.25" customHeight="1">
      <c r="A154" s="286"/>
      <c r="B154" s="194" t="s">
        <v>235</v>
      </c>
      <c r="C154" s="194"/>
      <c r="D154" s="285"/>
      <c r="E154" s="285"/>
      <c r="F154" s="285"/>
      <c r="G154" s="194"/>
      <c r="H154" s="186"/>
      <c r="I154" s="186"/>
    </row>
    <row r="155" spans="1:9" s="17" customFormat="1" ht="42" customHeight="1">
      <c r="A155" s="286"/>
      <c r="B155" s="431" t="s">
        <v>279</v>
      </c>
      <c r="C155" s="358"/>
      <c r="D155" s="358"/>
      <c r="E155" s="358"/>
      <c r="F155" s="358"/>
      <c r="G155" s="358"/>
      <c r="H155" s="186"/>
      <c r="I155" s="186"/>
    </row>
    <row r="156" spans="1:9" s="17" customFormat="1" ht="15.75" customHeight="1">
      <c r="A156" s="183"/>
      <c r="B156" s="194"/>
      <c r="C156" s="194"/>
      <c r="D156" s="285"/>
      <c r="E156" s="285"/>
      <c r="F156" s="285"/>
      <c r="G156" s="194"/>
      <c r="H156" s="186"/>
      <c r="I156" s="186"/>
    </row>
    <row r="157" spans="1:9" s="17" customFormat="1" ht="21.75" customHeight="1">
      <c r="A157" s="183">
        <f>+A132+1</f>
        <v>25</v>
      </c>
      <c r="B157" s="435" t="s">
        <v>70</v>
      </c>
      <c r="C157" s="435"/>
      <c r="D157" s="435"/>
      <c r="E157" s="435"/>
      <c r="F157" s="435"/>
      <c r="G157" s="435"/>
      <c r="H157" s="186"/>
      <c r="I157" s="186"/>
    </row>
    <row r="158" spans="1:9" s="23" customFormat="1" ht="27" customHeight="1">
      <c r="A158" s="220"/>
      <c r="B158" s="432" t="s">
        <v>261</v>
      </c>
      <c r="C158" s="432"/>
      <c r="D158" s="432"/>
      <c r="E158" s="432"/>
      <c r="F158" s="432"/>
      <c r="G158" s="432"/>
      <c r="H158" s="184"/>
      <c r="I158" s="184"/>
    </row>
    <row r="159" spans="1:9" s="17" customFormat="1" ht="20.25" customHeight="1" thickBot="1">
      <c r="A159" s="183"/>
      <c r="B159" s="194"/>
      <c r="C159" s="194"/>
      <c r="D159" s="194"/>
      <c r="E159" s="194"/>
      <c r="F159" s="194"/>
      <c r="G159" s="194"/>
      <c r="H159" s="186"/>
      <c r="I159" s="186"/>
    </row>
    <row r="160" spans="1:9" s="17" customFormat="1" ht="15.75" customHeight="1">
      <c r="A160" s="183"/>
      <c r="B160" s="442"/>
      <c r="C160" s="287"/>
      <c r="D160" s="288"/>
      <c r="E160" s="289" t="s">
        <v>103</v>
      </c>
      <c r="F160" s="186"/>
      <c r="G160" s="290"/>
      <c r="H160" s="186"/>
      <c r="I160" s="186"/>
    </row>
    <row r="161" spans="1:9" s="17" customFormat="1" ht="19.5" customHeight="1" thickBot="1">
      <c r="A161" s="195"/>
      <c r="B161" s="444"/>
      <c r="C161" s="291"/>
      <c r="D161" s="292"/>
      <c r="E161" s="293" t="s">
        <v>92</v>
      </c>
      <c r="F161" s="186"/>
      <c r="G161" s="290"/>
      <c r="H161" s="246"/>
      <c r="I161" s="186"/>
    </row>
    <row r="162" spans="1:9" s="17" customFormat="1" ht="15.75" customHeight="1">
      <c r="A162" s="195"/>
      <c r="B162" s="294" t="s">
        <v>61</v>
      </c>
      <c r="C162" s="295"/>
      <c r="D162" s="296"/>
      <c r="E162" s="297">
        <f>+'[2]Notes'!$Q$402/1000</f>
        <v>68906.8596</v>
      </c>
      <c r="F162" s="266"/>
      <c r="G162" s="290"/>
      <c r="H162" s="246"/>
      <c r="I162" s="186"/>
    </row>
    <row r="163" spans="1:9" s="17" customFormat="1" ht="15.75" customHeight="1">
      <c r="A163" s="209"/>
      <c r="B163" s="298"/>
      <c r="C163" s="246"/>
      <c r="D163" s="299"/>
      <c r="E163" s="300"/>
      <c r="F163" s="266"/>
      <c r="G163" s="290"/>
      <c r="H163" s="246"/>
      <c r="I163" s="186"/>
    </row>
    <row r="164" spans="1:9" s="17" customFormat="1" ht="15.75" customHeight="1">
      <c r="A164" s="209"/>
      <c r="B164" s="301" t="s">
        <v>62</v>
      </c>
      <c r="C164" s="302"/>
      <c r="D164" s="299"/>
      <c r="E164" s="300">
        <f>+E166-E162</f>
        <v>35039.140400000004</v>
      </c>
      <c r="F164" s="266"/>
      <c r="G164" s="290"/>
      <c r="H164" s="246"/>
      <c r="I164" s="186"/>
    </row>
    <row r="165" spans="1:9" s="17" customFormat="1" ht="15.75" customHeight="1" thickBot="1">
      <c r="A165" s="209"/>
      <c r="B165" s="301"/>
      <c r="C165" s="302"/>
      <c r="D165" s="303"/>
      <c r="E165" s="300"/>
      <c r="F165" s="266"/>
      <c r="G165" s="290"/>
      <c r="H165" s="246"/>
      <c r="I165" s="186"/>
    </row>
    <row r="166" spans="1:9" s="17" customFormat="1" ht="15.75" customHeight="1" thickBot="1">
      <c r="A166" s="209"/>
      <c r="B166" s="304" t="s">
        <v>115</v>
      </c>
      <c r="C166" s="305"/>
      <c r="D166" s="306"/>
      <c r="E166" s="307">
        <f>+'BS'!B43+'BS'!B44+'BS'!B52+'BS'!B53+'BS'!B54+'BS'!B55</f>
        <v>103946</v>
      </c>
      <c r="F166" s="266"/>
      <c r="G166" s="290"/>
      <c r="H166" s="246"/>
      <c r="I166" s="186"/>
    </row>
    <row r="167" spans="1:9" s="17" customFormat="1" ht="15.75" customHeight="1">
      <c r="A167" s="209"/>
      <c r="B167" s="194"/>
      <c r="C167" s="194"/>
      <c r="D167" s="194"/>
      <c r="E167" s="194"/>
      <c r="F167" s="194"/>
      <c r="G167" s="194"/>
      <c r="H167" s="246"/>
      <c r="I167" s="186"/>
    </row>
    <row r="168" spans="1:9" s="17" customFormat="1" ht="25.5" customHeight="1">
      <c r="A168" s="183">
        <f>+A157+1</f>
        <v>26</v>
      </c>
      <c r="B168" s="433" t="s">
        <v>0</v>
      </c>
      <c r="C168" s="433"/>
      <c r="D168" s="433"/>
      <c r="E168" s="433"/>
      <c r="F168" s="433"/>
      <c r="G168" s="433"/>
      <c r="H168" s="186"/>
      <c r="I168" s="186"/>
    </row>
    <row r="169" spans="1:9" s="23" customFormat="1" ht="21.75" customHeight="1">
      <c r="A169" s="220"/>
      <c r="B169" s="308" t="s">
        <v>135</v>
      </c>
      <c r="C169" s="308"/>
      <c r="D169" s="308"/>
      <c r="E169" s="308"/>
      <c r="F169" s="308"/>
      <c r="G169" s="308"/>
      <c r="H169" s="184"/>
      <c r="I169" s="184"/>
    </row>
    <row r="170" spans="1:9" s="23" customFormat="1" ht="20.25" customHeight="1">
      <c r="A170" s="183"/>
      <c r="B170" s="308" t="s">
        <v>166</v>
      </c>
      <c r="C170" s="308"/>
      <c r="D170" s="308"/>
      <c r="E170" s="308"/>
      <c r="F170" s="308"/>
      <c r="G170" s="308"/>
      <c r="H170" s="184"/>
      <c r="I170" s="184"/>
    </row>
    <row r="171" spans="1:9" s="23" customFormat="1" ht="21.75" customHeight="1">
      <c r="A171" s="183"/>
      <c r="B171" s="308" t="s">
        <v>168</v>
      </c>
      <c r="C171" s="308"/>
      <c r="D171" s="308"/>
      <c r="E171" s="308"/>
      <c r="F171" s="308"/>
      <c r="G171" s="308"/>
      <c r="H171" s="184"/>
      <c r="I171" s="184"/>
    </row>
    <row r="172" spans="1:9" s="23" customFormat="1" ht="15.75" customHeight="1">
      <c r="A172" s="183"/>
      <c r="B172" s="308"/>
      <c r="C172" s="308"/>
      <c r="D172" s="308"/>
      <c r="E172" s="308"/>
      <c r="F172" s="308"/>
      <c r="G172" s="308"/>
      <c r="H172" s="184"/>
      <c r="I172" s="184"/>
    </row>
    <row r="173" spans="1:9" s="23" customFormat="1" ht="23.25" customHeight="1">
      <c r="A173" s="183"/>
      <c r="B173" s="222" t="s">
        <v>285</v>
      </c>
      <c r="C173" s="222"/>
      <c r="D173" s="222"/>
      <c r="E173" s="308"/>
      <c r="F173" s="308"/>
      <c r="G173" s="308"/>
      <c r="H173" s="184"/>
      <c r="I173" s="184"/>
    </row>
    <row r="174" spans="1:9" s="23" customFormat="1" ht="18.75" customHeight="1">
      <c r="A174" s="183"/>
      <c r="B174" s="308" t="s">
        <v>136</v>
      </c>
      <c r="C174" s="308"/>
      <c r="D174" s="308"/>
      <c r="E174" s="308"/>
      <c r="F174" s="308"/>
      <c r="G174" s="308"/>
      <c r="H174" s="184"/>
      <c r="I174" s="184"/>
    </row>
    <row r="175" spans="1:9" s="23" customFormat="1" ht="24" customHeight="1">
      <c r="A175" s="183"/>
      <c r="B175" s="308" t="s">
        <v>137</v>
      </c>
      <c r="C175" s="308"/>
      <c r="D175" s="308"/>
      <c r="E175" s="308"/>
      <c r="F175" s="308"/>
      <c r="G175" s="308"/>
      <c r="H175" s="184"/>
      <c r="I175" s="184"/>
    </row>
    <row r="176" spans="1:9" s="23" customFormat="1" ht="15.75" customHeight="1">
      <c r="A176" s="183"/>
      <c r="B176" s="308"/>
      <c r="C176" s="308"/>
      <c r="D176" s="308"/>
      <c r="E176" s="308"/>
      <c r="F176" s="308"/>
      <c r="G176" s="308"/>
      <c r="H176" s="184"/>
      <c r="I176" s="184"/>
    </row>
    <row r="177" spans="1:9" s="23" customFormat="1" ht="15.75" customHeight="1">
      <c r="A177" s="183"/>
      <c r="B177" s="308"/>
      <c r="C177" s="308"/>
      <c r="D177" s="309"/>
      <c r="E177" s="310" t="s">
        <v>138</v>
      </c>
      <c r="F177" s="310" t="s">
        <v>139</v>
      </c>
      <c r="G177" s="308"/>
      <c r="H177" s="184"/>
      <c r="I177" s="184"/>
    </row>
    <row r="178" spans="1:9" s="23" customFormat="1" ht="15.75" customHeight="1">
      <c r="A178" s="183"/>
      <c r="B178" s="308"/>
      <c r="C178" s="308"/>
      <c r="D178" s="311" t="s">
        <v>140</v>
      </c>
      <c r="E178" s="312" t="s">
        <v>141</v>
      </c>
      <c r="F178" s="311" t="s">
        <v>142</v>
      </c>
      <c r="G178" s="308"/>
      <c r="H178" s="184"/>
      <c r="I178" s="184"/>
    </row>
    <row r="179" spans="1:9" s="23" customFormat="1" ht="15.75" customHeight="1">
      <c r="A179" s="183"/>
      <c r="B179" s="249"/>
      <c r="C179" s="249"/>
      <c r="D179" s="249"/>
      <c r="E179" s="313" t="s">
        <v>169</v>
      </c>
      <c r="F179" s="310" t="s">
        <v>143</v>
      </c>
      <c r="G179" s="308"/>
      <c r="H179" s="184"/>
      <c r="I179" s="184"/>
    </row>
    <row r="180" spans="1:9" s="23" customFormat="1" ht="15.75" customHeight="1">
      <c r="A180" s="183"/>
      <c r="B180" s="308" t="s">
        <v>144</v>
      </c>
      <c r="C180" s="308"/>
      <c r="D180" s="249"/>
      <c r="E180" s="308"/>
      <c r="F180" s="308"/>
      <c r="G180" s="308"/>
      <c r="H180" s="184"/>
      <c r="I180" s="184"/>
    </row>
    <row r="181" spans="1:9" s="23" customFormat="1" ht="15.75" customHeight="1">
      <c r="A181" s="183"/>
      <c r="B181" s="314" t="s">
        <v>145</v>
      </c>
      <c r="C181" s="314"/>
      <c r="D181" s="315" t="s">
        <v>146</v>
      </c>
      <c r="E181" s="316">
        <v>12500</v>
      </c>
      <c r="F181" s="316">
        <v>44388</v>
      </c>
      <c r="G181" s="308"/>
      <c r="H181" s="184"/>
      <c r="I181" s="184"/>
    </row>
    <row r="182" spans="1:9" s="23" customFormat="1" ht="11.25" customHeight="1">
      <c r="A182" s="183"/>
      <c r="B182" s="308"/>
      <c r="C182" s="308"/>
      <c r="D182" s="308"/>
      <c r="E182" s="308"/>
      <c r="F182" s="308"/>
      <c r="G182" s="308"/>
      <c r="H182" s="184"/>
      <c r="I182" s="184"/>
    </row>
    <row r="183" spans="1:9" s="23" customFormat="1" ht="18" customHeight="1">
      <c r="A183" s="183"/>
      <c r="B183" s="308" t="s">
        <v>147</v>
      </c>
      <c r="C183" s="308"/>
      <c r="D183" s="308"/>
      <c r="E183" s="308"/>
      <c r="F183" s="308"/>
      <c r="G183" s="308"/>
      <c r="H183" s="184"/>
      <c r="I183" s="184"/>
    </row>
    <row r="184" spans="1:9" s="23" customFormat="1" ht="24" customHeight="1">
      <c r="A184" s="183"/>
      <c r="B184" s="308" t="s">
        <v>148</v>
      </c>
      <c r="C184" s="308"/>
      <c r="D184" s="308"/>
      <c r="E184" s="308"/>
      <c r="F184" s="308"/>
      <c r="G184" s="308"/>
      <c r="H184" s="184"/>
      <c r="I184" s="184"/>
    </row>
    <row r="185" spans="1:9" s="23" customFormat="1" ht="19.5" customHeight="1">
      <c r="A185" s="183"/>
      <c r="B185" s="308" t="s">
        <v>149</v>
      </c>
      <c r="C185" s="308"/>
      <c r="D185" s="308"/>
      <c r="E185" s="308"/>
      <c r="F185" s="308"/>
      <c r="G185" s="308"/>
      <c r="H185" s="184"/>
      <c r="I185" s="184"/>
    </row>
    <row r="186" spans="1:9" s="23" customFormat="1" ht="8.25" customHeight="1">
      <c r="A186" s="183"/>
      <c r="B186" s="308"/>
      <c r="C186" s="308"/>
      <c r="D186" s="308"/>
      <c r="E186" s="308"/>
      <c r="F186" s="308"/>
      <c r="G186" s="308"/>
      <c r="H186" s="184"/>
      <c r="I186" s="184"/>
    </row>
    <row r="187" spans="1:9" s="23" customFormat="1" ht="18.75" customHeight="1">
      <c r="A187" s="183"/>
      <c r="B187" s="308" t="s">
        <v>150</v>
      </c>
      <c r="C187" s="308"/>
      <c r="D187" s="308"/>
      <c r="E187" s="308"/>
      <c r="F187" s="308"/>
      <c r="G187" s="308"/>
      <c r="H187" s="184"/>
      <c r="I187" s="184"/>
    </row>
    <row r="188" spans="1:9" s="23" customFormat="1" ht="22.5" customHeight="1">
      <c r="A188" s="183"/>
      <c r="B188" s="308" t="s">
        <v>151</v>
      </c>
      <c r="C188" s="308"/>
      <c r="D188" s="308"/>
      <c r="E188" s="308"/>
      <c r="F188" s="308"/>
      <c r="G188" s="308"/>
      <c r="H188" s="184"/>
      <c r="I188" s="184"/>
    </row>
    <row r="189" spans="1:9" s="23" customFormat="1" ht="11.25" customHeight="1">
      <c r="A189" s="183"/>
      <c r="B189" s="308"/>
      <c r="C189" s="308"/>
      <c r="D189" s="308"/>
      <c r="E189" s="308"/>
      <c r="F189" s="308"/>
      <c r="G189" s="308"/>
      <c r="H189" s="184"/>
      <c r="I189" s="184"/>
    </row>
    <row r="190" spans="1:9" s="23" customFormat="1" ht="16.5" customHeight="1">
      <c r="A190" s="183"/>
      <c r="B190" s="308" t="s">
        <v>152</v>
      </c>
      <c r="C190" s="308"/>
      <c r="D190" s="308"/>
      <c r="E190" s="308"/>
      <c r="F190" s="308"/>
      <c r="G190" s="308"/>
      <c r="H190" s="184"/>
      <c r="I190" s="184"/>
    </row>
    <row r="191" spans="1:9" s="23" customFormat="1" ht="21" customHeight="1">
      <c r="A191" s="183"/>
      <c r="B191" s="308" t="s">
        <v>153</v>
      </c>
      <c r="C191" s="308"/>
      <c r="D191" s="308"/>
      <c r="E191" s="308"/>
      <c r="F191" s="308"/>
      <c r="G191" s="308"/>
      <c r="H191" s="184"/>
      <c r="I191" s="184"/>
    </row>
    <row r="192" spans="1:9" s="23" customFormat="1" ht="9.75" customHeight="1">
      <c r="A192" s="183"/>
      <c r="B192" s="308"/>
      <c r="C192" s="308"/>
      <c r="D192" s="308"/>
      <c r="E192" s="308"/>
      <c r="F192" s="308"/>
      <c r="G192" s="308"/>
      <c r="H192" s="184"/>
      <c r="I192" s="184"/>
    </row>
    <row r="193" spans="1:9" s="23" customFormat="1" ht="24.75" customHeight="1">
      <c r="A193" s="183"/>
      <c r="B193" s="308" t="s">
        <v>154</v>
      </c>
      <c r="C193" s="308"/>
      <c r="D193" s="308"/>
      <c r="E193" s="308"/>
      <c r="F193" s="308"/>
      <c r="G193" s="308"/>
      <c r="H193" s="184"/>
      <c r="I193" s="184"/>
    </row>
    <row r="194" spans="1:9" s="17" customFormat="1" ht="24" customHeight="1">
      <c r="A194" s="183"/>
      <c r="B194" s="308" t="s">
        <v>155</v>
      </c>
      <c r="C194" s="308"/>
      <c r="D194" s="308"/>
      <c r="E194" s="308"/>
      <c r="F194" s="308"/>
      <c r="G194" s="308"/>
      <c r="H194" s="186"/>
      <c r="I194" s="186"/>
    </row>
    <row r="195" spans="1:9" s="17" customFormat="1" ht="15.75" customHeight="1">
      <c r="A195" s="183"/>
      <c r="B195" s="308"/>
      <c r="C195" s="308"/>
      <c r="D195" s="308"/>
      <c r="E195" s="308"/>
      <c r="F195" s="308"/>
      <c r="G195" s="308"/>
      <c r="H195" s="186"/>
      <c r="I195" s="186"/>
    </row>
    <row r="196" spans="1:9" s="17" customFormat="1" ht="15" customHeight="1">
      <c r="A196" s="183">
        <f>+A168+1</f>
        <v>27</v>
      </c>
      <c r="B196" s="433" t="s">
        <v>18</v>
      </c>
      <c r="C196" s="433"/>
      <c r="D196" s="433"/>
      <c r="E196" s="433"/>
      <c r="F196" s="433"/>
      <c r="G196" s="433"/>
      <c r="H196" s="186"/>
      <c r="I196" s="186"/>
    </row>
    <row r="197" spans="1:9" s="23" customFormat="1" ht="15.75" customHeight="1">
      <c r="A197" s="220"/>
      <c r="B197" s="432" t="s">
        <v>288</v>
      </c>
      <c r="C197" s="432"/>
      <c r="D197" s="432"/>
      <c r="E197" s="432"/>
      <c r="F197" s="432"/>
      <c r="G197" s="432"/>
      <c r="H197" s="184"/>
      <c r="I197" s="184"/>
    </row>
    <row r="198" spans="1:9" s="17" customFormat="1" ht="16.5" customHeight="1">
      <c r="A198" s="183"/>
      <c r="B198" s="194"/>
      <c r="C198" s="194"/>
      <c r="D198" s="194"/>
      <c r="E198" s="194"/>
      <c r="F198" s="194"/>
      <c r="G198" s="194"/>
      <c r="H198" s="186"/>
      <c r="I198" s="186"/>
    </row>
    <row r="199" spans="1:9" s="17" customFormat="1" ht="28.5" customHeight="1">
      <c r="A199" s="183">
        <f>+A196+1</f>
        <v>28</v>
      </c>
      <c r="B199" s="433" t="s">
        <v>71</v>
      </c>
      <c r="C199" s="433"/>
      <c r="D199" s="433"/>
      <c r="E199" s="433"/>
      <c r="F199" s="433"/>
      <c r="G199" s="433"/>
      <c r="H199" s="186"/>
      <c r="I199" s="186"/>
    </row>
    <row r="200" spans="1:9" s="23" customFormat="1" ht="54.75" customHeight="1">
      <c r="A200" s="220"/>
      <c r="B200" s="432" t="s">
        <v>272</v>
      </c>
      <c r="C200" s="432"/>
      <c r="D200" s="432"/>
      <c r="E200" s="432"/>
      <c r="F200" s="432"/>
      <c r="G200" s="432"/>
      <c r="H200" s="184"/>
      <c r="I200" s="184"/>
    </row>
    <row r="201" spans="1:9" s="17" customFormat="1" ht="19.5" customHeight="1">
      <c r="A201" s="183"/>
      <c r="B201" s="194"/>
      <c r="C201" s="194"/>
      <c r="D201" s="194"/>
      <c r="E201" s="194"/>
      <c r="F201" s="194"/>
      <c r="G201" s="194"/>
      <c r="H201" s="186"/>
      <c r="I201" s="186"/>
    </row>
    <row r="202" spans="1:9" s="17" customFormat="1" ht="15.75" customHeight="1">
      <c r="A202" s="183">
        <f>+A199+1</f>
        <v>29</v>
      </c>
      <c r="B202" s="433" t="s">
        <v>72</v>
      </c>
      <c r="C202" s="433"/>
      <c r="D202" s="433"/>
      <c r="E202" s="433"/>
      <c r="F202" s="433"/>
      <c r="G202" s="433"/>
      <c r="H202" s="186"/>
      <c r="I202" s="186"/>
    </row>
    <row r="203" spans="1:9" s="23" customFormat="1" ht="15.75" customHeight="1" thickBot="1">
      <c r="A203" s="220"/>
      <c r="B203" s="194"/>
      <c r="C203" s="194"/>
      <c r="D203" s="194"/>
      <c r="E203" s="194"/>
      <c r="F203" s="194"/>
      <c r="G203" s="194"/>
      <c r="H203" s="184"/>
      <c r="I203" s="184"/>
    </row>
    <row r="204" spans="1:9" s="17" customFormat="1" ht="15.75" customHeight="1">
      <c r="A204" s="183"/>
      <c r="B204" s="442"/>
      <c r="C204" s="196"/>
      <c r="D204" s="447" t="s">
        <v>54</v>
      </c>
      <c r="E204" s="446"/>
      <c r="F204" s="445" t="s">
        <v>56</v>
      </c>
      <c r="G204" s="446"/>
      <c r="H204" s="186"/>
      <c r="I204" s="186"/>
    </row>
    <row r="205" spans="1:9" s="17" customFormat="1" ht="15.75" customHeight="1">
      <c r="A205" s="195"/>
      <c r="B205" s="443"/>
      <c r="C205" s="197"/>
      <c r="D205" s="441" t="s">
        <v>108</v>
      </c>
      <c r="E205" s="438"/>
      <c r="F205" s="437" t="s">
        <v>264</v>
      </c>
      <c r="G205" s="438"/>
      <c r="H205" s="186"/>
      <c r="I205" s="186"/>
    </row>
    <row r="206" spans="1:9" s="17" customFormat="1" ht="15.75" customHeight="1" thickBot="1">
      <c r="A206" s="436"/>
      <c r="B206" s="443"/>
      <c r="C206" s="197"/>
      <c r="D206" s="448" t="str">
        <f>+D67</f>
        <v>ended 31 Dec</v>
      </c>
      <c r="E206" s="440"/>
      <c r="F206" s="439" t="str">
        <f>+D206</f>
        <v>ended 31 Dec</v>
      </c>
      <c r="G206" s="440"/>
      <c r="H206" s="186"/>
      <c r="I206" s="186"/>
    </row>
    <row r="207" spans="1:9" s="17" customFormat="1" ht="15.75" customHeight="1">
      <c r="A207" s="436"/>
      <c r="B207" s="443"/>
      <c r="C207" s="197"/>
      <c r="D207" s="317">
        <f>+D68</f>
        <v>2006</v>
      </c>
      <c r="E207" s="317">
        <f>+E68</f>
        <v>2005</v>
      </c>
      <c r="F207" s="317">
        <f>+D207</f>
        <v>2006</v>
      </c>
      <c r="G207" s="317">
        <f>+E207</f>
        <v>2005</v>
      </c>
      <c r="H207" s="186"/>
      <c r="I207" s="186"/>
    </row>
    <row r="208" spans="1:9" s="17" customFormat="1" ht="15.75" customHeight="1" thickBot="1">
      <c r="A208" s="195"/>
      <c r="B208" s="444"/>
      <c r="C208" s="205"/>
      <c r="D208" s="293" t="s">
        <v>92</v>
      </c>
      <c r="E208" s="293" t="s">
        <v>92</v>
      </c>
      <c r="F208" s="293" t="s">
        <v>92</v>
      </c>
      <c r="G208" s="293" t="s">
        <v>92</v>
      </c>
      <c r="H208" s="186"/>
      <c r="I208" s="186"/>
    </row>
    <row r="209" spans="1:9" s="17" customFormat="1" ht="15.75" customHeight="1">
      <c r="A209" s="195"/>
      <c r="B209" s="294" t="s">
        <v>63</v>
      </c>
      <c r="C209" s="318"/>
      <c r="D209" s="319"/>
      <c r="E209" s="320"/>
      <c r="F209" s="321"/>
      <c r="G209" s="322"/>
      <c r="H209" s="186"/>
      <c r="I209" s="186"/>
    </row>
    <row r="210" spans="1:9" s="17" customFormat="1" ht="22.5" customHeight="1">
      <c r="A210" s="209"/>
      <c r="B210" s="323" t="s">
        <v>118</v>
      </c>
      <c r="C210" s="324"/>
      <c r="D210" s="300">
        <f>+'IS'!B25</f>
        <v>5898</v>
      </c>
      <c r="E210" s="325">
        <f>+'IS'!C25</f>
        <v>2878</v>
      </c>
      <c r="F210" s="326">
        <f>+'IS'!D25</f>
        <v>10017.701000000001</v>
      </c>
      <c r="G210" s="327">
        <f>+'IS'!E25</f>
        <v>6014</v>
      </c>
      <c r="H210" s="186"/>
      <c r="I210" s="186"/>
    </row>
    <row r="211" spans="1:9" s="17" customFormat="1" ht="15.75" customHeight="1">
      <c r="A211" s="209"/>
      <c r="B211" s="323"/>
      <c r="C211" s="324"/>
      <c r="D211" s="300"/>
      <c r="E211" s="325"/>
      <c r="F211" s="326"/>
      <c r="G211" s="327"/>
      <c r="H211" s="186"/>
      <c r="I211" s="186"/>
    </row>
    <row r="212" spans="1:9" s="17" customFormat="1" ht="21" customHeight="1">
      <c r="A212" s="209"/>
      <c r="B212" s="323" t="s">
        <v>170</v>
      </c>
      <c r="C212" s="465" t="s">
        <v>289</v>
      </c>
      <c r="D212" s="300">
        <f>+SE!C27</f>
        <v>152416</v>
      </c>
      <c r="E212" s="325">
        <f>95260*1.6</f>
        <v>152416</v>
      </c>
      <c r="F212" s="326">
        <f>+SE!C27</f>
        <v>152416</v>
      </c>
      <c r="G212" s="328">
        <f>+E212</f>
        <v>152416</v>
      </c>
      <c r="H212" s="186"/>
      <c r="I212" s="186"/>
    </row>
    <row r="213" spans="1:9" s="17" customFormat="1" ht="15.75" customHeight="1">
      <c r="A213" s="209"/>
      <c r="B213" s="323"/>
      <c r="C213" s="324"/>
      <c r="D213" s="329"/>
      <c r="E213" s="329"/>
      <c r="F213" s="329"/>
      <c r="G213" s="330"/>
      <c r="H213" s="186"/>
      <c r="I213" s="186"/>
    </row>
    <row r="214" spans="1:9" s="17" customFormat="1" ht="42.75" customHeight="1">
      <c r="A214" s="331"/>
      <c r="B214" s="323" t="s">
        <v>113</v>
      </c>
      <c r="C214" s="324"/>
      <c r="D214" s="332">
        <f>(D210/D212)*100</f>
        <v>3.869672475330674</v>
      </c>
      <c r="E214" s="332">
        <f>(E210/E212)*100</f>
        <v>1.8882532017635945</v>
      </c>
      <c r="F214" s="332">
        <f>(F210/F212)*100</f>
        <v>6.572604582196096</v>
      </c>
      <c r="G214" s="333">
        <f>+G210/G212*100</f>
        <v>3.9457799706067602</v>
      </c>
      <c r="H214" s="186"/>
      <c r="I214" s="186"/>
    </row>
    <row r="215" spans="1:9" s="17" customFormat="1" ht="14.25" customHeight="1" thickBot="1">
      <c r="A215" s="331"/>
      <c r="B215" s="334"/>
      <c r="C215" s="335"/>
      <c r="D215" s="336"/>
      <c r="E215" s="337"/>
      <c r="F215" s="336"/>
      <c r="G215" s="338"/>
      <c r="H215" s="186"/>
      <c r="I215" s="186"/>
    </row>
    <row r="216" spans="1:9" s="17" customFormat="1" ht="14.25" customHeight="1">
      <c r="A216" s="331"/>
      <c r="B216" s="339"/>
      <c r="C216" s="339"/>
      <c r="D216" s="340"/>
      <c r="E216" s="341"/>
      <c r="F216" s="340"/>
      <c r="G216" s="342"/>
      <c r="H216" s="186"/>
      <c r="I216" s="186"/>
    </row>
    <row r="217" spans="1:9" s="17" customFormat="1" ht="33.75" customHeight="1">
      <c r="A217" s="209"/>
      <c r="B217" s="466" t="s">
        <v>290</v>
      </c>
      <c r="C217" s="467"/>
      <c r="D217" s="467"/>
      <c r="E217" s="467"/>
      <c r="F217" s="467"/>
      <c r="G217" s="467"/>
      <c r="H217" s="186"/>
      <c r="I217" s="186"/>
    </row>
    <row r="218" spans="1:9" s="17" customFormat="1" ht="15.75" customHeight="1">
      <c r="A218" s="183"/>
      <c r="B218" s="194"/>
      <c r="C218" s="194"/>
      <c r="D218" s="194"/>
      <c r="E218" s="194"/>
      <c r="F218" s="194"/>
      <c r="G218" s="194"/>
      <c r="H218" s="186"/>
      <c r="I218" s="186"/>
    </row>
    <row r="219" spans="1:9" s="17" customFormat="1" ht="15.75" customHeight="1">
      <c r="A219" s="183"/>
      <c r="B219" s="184"/>
      <c r="C219" s="184"/>
      <c r="D219" s="344"/>
      <c r="E219" s="344"/>
      <c r="F219" s="344"/>
      <c r="G219" s="344"/>
      <c r="H219" s="186"/>
      <c r="I219" s="186"/>
    </row>
    <row r="220" spans="1:9" s="23" customFormat="1" ht="24.75" customHeight="1">
      <c r="A220" s="184" t="s">
        <v>65</v>
      </c>
      <c r="B220" s="194"/>
      <c r="C220" s="194"/>
      <c r="D220" s="194"/>
      <c r="E220" s="194"/>
      <c r="F220" s="194"/>
      <c r="G220" s="194"/>
      <c r="H220" s="184"/>
      <c r="I220" s="184"/>
    </row>
    <row r="221" spans="1:9" s="17" customFormat="1" ht="15.75" customHeight="1">
      <c r="A221" s="345"/>
      <c r="B221" s="221"/>
      <c r="C221" s="221"/>
      <c r="D221" s="346"/>
      <c r="E221" s="346"/>
      <c r="F221" s="346"/>
      <c r="G221" s="346"/>
      <c r="H221" s="186"/>
      <c r="I221" s="186"/>
    </row>
    <row r="222" spans="1:9" s="23" customFormat="1" ht="27" customHeight="1">
      <c r="A222" s="347" t="s">
        <v>262</v>
      </c>
      <c r="B222" s="194"/>
      <c r="C222" s="194"/>
      <c r="D222" s="194"/>
      <c r="E222" s="194"/>
      <c r="F222" s="194"/>
      <c r="G222" s="194"/>
      <c r="H222" s="184"/>
      <c r="I222" s="184"/>
    </row>
    <row r="223" spans="1:9" s="17" customFormat="1" ht="15.75" customHeight="1">
      <c r="A223" s="209"/>
      <c r="B223" s="194"/>
      <c r="C223" s="194"/>
      <c r="D223" s="194"/>
      <c r="E223" s="194"/>
      <c r="F223" s="194"/>
      <c r="G223" s="194"/>
      <c r="H223" s="186"/>
      <c r="I223" s="186"/>
    </row>
    <row r="224" spans="1:9" s="17" customFormat="1" ht="15.75" customHeight="1">
      <c r="A224" s="209"/>
      <c r="B224" s="184"/>
      <c r="C224" s="184"/>
      <c r="D224" s="346"/>
      <c r="E224" s="346"/>
      <c r="F224" s="346"/>
      <c r="G224" s="346"/>
      <c r="H224" s="186"/>
      <c r="I224" s="186"/>
    </row>
    <row r="225" spans="1:9" s="23" customFormat="1" ht="15.75" customHeight="1">
      <c r="A225" s="347" t="s">
        <v>64</v>
      </c>
      <c r="B225" s="194"/>
      <c r="C225" s="194"/>
      <c r="D225" s="194"/>
      <c r="E225" s="194"/>
      <c r="F225" s="194"/>
      <c r="G225" s="194"/>
      <c r="H225" s="184"/>
      <c r="I225" s="184"/>
    </row>
    <row r="226" spans="1:9" s="17" customFormat="1" ht="15.75" customHeight="1">
      <c r="A226" s="209"/>
      <c r="B226" s="184"/>
      <c r="C226" s="184"/>
      <c r="D226" s="348"/>
      <c r="E226" s="348"/>
      <c r="F226" s="348"/>
      <c r="G226" s="348"/>
      <c r="H226" s="186"/>
      <c r="I226" s="186"/>
    </row>
    <row r="227" spans="1:9" s="23" customFormat="1" ht="15.75" customHeight="1">
      <c r="A227" s="347" t="s">
        <v>172</v>
      </c>
      <c r="B227" s="184"/>
      <c r="C227" s="184"/>
      <c r="D227" s="348"/>
      <c r="E227" s="348"/>
      <c r="F227" s="348"/>
      <c r="G227" s="348"/>
      <c r="H227" s="184"/>
      <c r="I227" s="184"/>
    </row>
    <row r="228" spans="1:7" s="23" customFormat="1" ht="15.75" customHeight="1">
      <c r="A228" s="172"/>
      <c r="B228" s="169"/>
      <c r="C228" s="169"/>
      <c r="D228" s="173"/>
      <c r="E228" s="173"/>
      <c r="F228" s="173"/>
      <c r="G228" s="173"/>
    </row>
    <row r="229" spans="1:7" s="23" customFormat="1" ht="15.75" customHeight="1">
      <c r="A229" s="168"/>
      <c r="B229" s="171"/>
      <c r="C229" s="171"/>
      <c r="D229" s="171"/>
      <c r="E229" s="171"/>
      <c r="F229" s="171"/>
      <c r="G229" s="171"/>
    </row>
    <row r="230" spans="1:7" s="17" customFormat="1" ht="15.75">
      <c r="A230" s="168"/>
      <c r="B230" s="171"/>
      <c r="C230" s="171"/>
      <c r="D230" s="171"/>
      <c r="E230" s="171"/>
      <c r="F230" s="171"/>
      <c r="G230" s="171"/>
    </row>
    <row r="231" spans="1:7" s="17" customFormat="1" ht="15.75">
      <c r="A231" s="168"/>
      <c r="B231" s="171"/>
      <c r="C231" s="171"/>
      <c r="D231" s="171"/>
      <c r="E231" s="171"/>
      <c r="F231" s="171"/>
      <c r="G231" s="171"/>
    </row>
    <row r="232" spans="1:7" s="17" customFormat="1" ht="15.75">
      <c r="A232" s="174"/>
      <c r="B232" s="171"/>
      <c r="C232" s="171"/>
      <c r="D232" s="171"/>
      <c r="E232" s="171"/>
      <c r="F232" s="171"/>
      <c r="G232" s="171"/>
    </row>
    <row r="233" spans="1:7" s="17" customFormat="1" ht="15.75">
      <c r="A233" s="168"/>
      <c r="B233" s="171"/>
      <c r="C233" s="171"/>
      <c r="D233" s="171"/>
      <c r="E233" s="171"/>
      <c r="F233" s="171"/>
      <c r="G233" s="171"/>
    </row>
    <row r="234" spans="1:7" s="17" customFormat="1" ht="15.75">
      <c r="A234" s="168"/>
      <c r="B234" s="171"/>
      <c r="C234" s="171"/>
      <c r="D234" s="171"/>
      <c r="E234" s="171"/>
      <c r="F234" s="171"/>
      <c r="G234" s="171"/>
    </row>
    <row r="235" spans="1:7" s="17" customFormat="1" ht="15.75">
      <c r="A235" s="175"/>
      <c r="B235" s="171"/>
      <c r="C235" s="171"/>
      <c r="D235" s="171"/>
      <c r="E235" s="171"/>
      <c r="F235" s="171"/>
      <c r="G235" s="171"/>
    </row>
    <row r="236" spans="1:7" s="17" customFormat="1" ht="15.75">
      <c r="A236" s="176"/>
      <c r="B236" s="171"/>
      <c r="C236" s="171"/>
      <c r="D236" s="171"/>
      <c r="E236" s="171"/>
      <c r="F236" s="171"/>
      <c r="G236" s="171"/>
    </row>
    <row r="237" spans="1:7" s="17" customFormat="1" ht="15.75">
      <c r="A237" s="176"/>
      <c r="B237" s="171"/>
      <c r="C237" s="171"/>
      <c r="D237" s="171"/>
      <c r="E237" s="171"/>
      <c r="F237" s="171"/>
      <c r="G237" s="171"/>
    </row>
    <row r="238" spans="1:7" s="17" customFormat="1" ht="15.75">
      <c r="A238" s="175"/>
      <c r="B238" s="171"/>
      <c r="C238" s="171"/>
      <c r="D238" s="171"/>
      <c r="E238" s="171"/>
      <c r="F238" s="171"/>
      <c r="G238" s="171"/>
    </row>
    <row r="239" spans="1:7" s="17" customFormat="1" ht="15.75">
      <c r="A239" s="176"/>
      <c r="B239" s="171"/>
      <c r="C239" s="171"/>
      <c r="D239" s="171"/>
      <c r="E239" s="171"/>
      <c r="F239" s="171"/>
      <c r="G239" s="171"/>
    </row>
    <row r="240" spans="1:7" s="17" customFormat="1" ht="15.75">
      <c r="A240" s="175"/>
      <c r="B240" s="171"/>
      <c r="C240" s="171"/>
      <c r="D240" s="171"/>
      <c r="E240" s="171"/>
      <c r="F240" s="171"/>
      <c r="G240" s="171"/>
    </row>
    <row r="241" spans="1:7" s="17" customFormat="1" ht="15.75">
      <c r="A241" s="176"/>
      <c r="B241" s="171"/>
      <c r="C241" s="171"/>
      <c r="D241" s="171"/>
      <c r="E241" s="171"/>
      <c r="F241" s="171"/>
      <c r="G241" s="171"/>
    </row>
    <row r="242" spans="1:7" s="17" customFormat="1" ht="15.75">
      <c r="A242" s="175"/>
      <c r="B242" s="171"/>
      <c r="C242" s="171"/>
      <c r="D242" s="171"/>
      <c r="E242" s="171"/>
      <c r="F242" s="171"/>
      <c r="G242" s="171"/>
    </row>
    <row r="243" spans="1:7" s="17" customFormat="1" ht="15.75">
      <c r="A243" s="176"/>
      <c r="B243" s="171"/>
      <c r="C243" s="171"/>
      <c r="D243" s="171"/>
      <c r="E243" s="171"/>
      <c r="F243" s="171"/>
      <c r="G243" s="171"/>
    </row>
    <row r="244" spans="1:7" s="17" customFormat="1" ht="15.75">
      <c r="A244" s="175"/>
      <c r="B244" s="171"/>
      <c r="C244" s="171"/>
      <c r="D244" s="171"/>
      <c r="E244" s="171"/>
      <c r="F244" s="171"/>
      <c r="G244" s="171"/>
    </row>
    <row r="245" spans="1:7" s="17" customFormat="1" ht="15.75">
      <c r="A245" s="176"/>
      <c r="B245" s="171"/>
      <c r="C245" s="171"/>
      <c r="D245" s="171"/>
      <c r="E245" s="171"/>
      <c r="F245" s="171"/>
      <c r="G245" s="171"/>
    </row>
    <row r="246" spans="1:7" s="17" customFormat="1" ht="15.75">
      <c r="A246" s="168"/>
      <c r="B246" s="170"/>
      <c r="C246" s="170"/>
      <c r="D246" s="170"/>
      <c r="E246" s="170"/>
      <c r="F246" s="170"/>
      <c r="G246" s="170"/>
    </row>
    <row r="247" spans="1:7" s="17" customFormat="1" ht="15.75">
      <c r="A247" s="168"/>
      <c r="B247" s="170"/>
      <c r="C247" s="170"/>
      <c r="D247" s="170"/>
      <c r="E247" s="170"/>
      <c r="F247" s="170"/>
      <c r="G247" s="170"/>
    </row>
    <row r="248" spans="1:7" s="17" customFormat="1" ht="15.75">
      <c r="A248" s="168"/>
      <c r="B248" s="170"/>
      <c r="C248" s="170"/>
      <c r="D248" s="170"/>
      <c r="E248" s="170"/>
      <c r="F248" s="170"/>
      <c r="G248" s="170"/>
    </row>
    <row r="249" spans="1:7" s="17" customFormat="1" ht="15.75">
      <c r="A249" s="168"/>
      <c r="B249" s="170"/>
      <c r="C249" s="170"/>
      <c r="D249" s="170"/>
      <c r="E249" s="170"/>
      <c r="F249" s="170"/>
      <c r="G249" s="170"/>
    </row>
    <row r="250" spans="1:7" s="17" customFormat="1" ht="15.75">
      <c r="A250" s="168"/>
      <c r="B250" s="170"/>
      <c r="C250" s="170"/>
      <c r="D250" s="170"/>
      <c r="E250" s="170"/>
      <c r="F250" s="170"/>
      <c r="G250" s="170"/>
    </row>
    <row r="251" s="17" customFormat="1" ht="15">
      <c r="A251" s="16"/>
    </row>
    <row r="252" s="17" customFormat="1" ht="15">
      <c r="A252" s="16"/>
    </row>
    <row r="253" s="17" customFormat="1" ht="15">
      <c r="A253" s="16"/>
    </row>
    <row r="254" s="17" customFormat="1" ht="15">
      <c r="A254" s="16"/>
    </row>
    <row r="255" s="17" customFormat="1" ht="15">
      <c r="A255" s="16"/>
    </row>
    <row r="256" s="17" customFormat="1" ht="15">
      <c r="A256" s="16"/>
    </row>
    <row r="257" s="17" customFormat="1" ht="15">
      <c r="A257" s="16"/>
    </row>
    <row r="258" s="17" customFormat="1" ht="15">
      <c r="A258" s="16"/>
    </row>
    <row r="259" s="17" customFormat="1" ht="15">
      <c r="A259" s="16"/>
    </row>
    <row r="260" s="17" customFormat="1" ht="15">
      <c r="A260" s="16"/>
    </row>
    <row r="261" s="17" customFormat="1" ht="15">
      <c r="A261" s="16"/>
    </row>
    <row r="262" s="17" customFormat="1" ht="15">
      <c r="A262" s="16"/>
    </row>
    <row r="263" s="17" customFormat="1" ht="15">
      <c r="A263" s="16"/>
    </row>
    <row r="264" s="17" customFormat="1" ht="15">
      <c r="A264" s="16"/>
    </row>
    <row r="265" s="17" customFormat="1" ht="15">
      <c r="A265" s="16"/>
    </row>
    <row r="266" s="17" customFormat="1" ht="15">
      <c r="A266" s="16"/>
    </row>
    <row r="267" s="17" customFormat="1" ht="15">
      <c r="A267" s="16"/>
    </row>
    <row r="268" s="17" customFormat="1" ht="15">
      <c r="A268" s="16"/>
    </row>
    <row r="269" s="17" customFormat="1" ht="15">
      <c r="A269" s="16"/>
    </row>
    <row r="270" spans="1:7" s="17" customFormat="1" ht="15">
      <c r="A270" s="16"/>
      <c r="B270" s="5"/>
      <c r="C270" s="5"/>
      <c r="D270" s="5"/>
      <c r="E270" s="5"/>
      <c r="F270" s="5"/>
      <c r="G270" s="5"/>
    </row>
  </sheetData>
  <sheetProtection password="DE1A" sheet="1" objects="1" scenarios="1" selectLockedCells="1" selectUnlockedCells="1"/>
  <mergeCells count="91">
    <mergeCell ref="B217:G217"/>
    <mergeCell ref="B153:G153"/>
    <mergeCell ref="B140:G140"/>
    <mergeCell ref="B141:G141"/>
    <mergeCell ref="B142:G142"/>
    <mergeCell ref="B151:G151"/>
    <mergeCell ref="B152:G152"/>
    <mergeCell ref="B143:G143"/>
    <mergeCell ref="B139:G139"/>
    <mergeCell ref="B112:F112"/>
    <mergeCell ref="D116:E116"/>
    <mergeCell ref="B115:B119"/>
    <mergeCell ref="F117:G117"/>
    <mergeCell ref="F116:G116"/>
    <mergeCell ref="F115:G115"/>
    <mergeCell ref="B111:G111"/>
    <mergeCell ref="B108:G108"/>
    <mergeCell ref="B135:G135"/>
    <mergeCell ref="B137:G137"/>
    <mergeCell ref="B132:G132"/>
    <mergeCell ref="D115:E115"/>
    <mergeCell ref="B127:G127"/>
    <mergeCell ref="B126:G126"/>
    <mergeCell ref="D117:E117"/>
    <mergeCell ref="B129:G129"/>
    <mergeCell ref="B109:G109"/>
    <mergeCell ref="B95:G95"/>
    <mergeCell ref="B100:B102"/>
    <mergeCell ref="D100:E100"/>
    <mergeCell ref="B98:G98"/>
    <mergeCell ref="B106:G106"/>
    <mergeCell ref="B10:G10"/>
    <mergeCell ref="B99:G99"/>
    <mergeCell ref="B79:G79"/>
    <mergeCell ref="B66:B69"/>
    <mergeCell ref="B44:G44"/>
    <mergeCell ref="F67:G67"/>
    <mergeCell ref="B80:G80"/>
    <mergeCell ref="D66:E66"/>
    <mergeCell ref="B52:G52"/>
    <mergeCell ref="B50:G50"/>
    <mergeCell ref="A1:G4"/>
    <mergeCell ref="F66:G66"/>
    <mergeCell ref="B61:G61"/>
    <mergeCell ref="B62:G62"/>
    <mergeCell ref="B47:G47"/>
    <mergeCell ref="B43:G43"/>
    <mergeCell ref="B9:G9"/>
    <mergeCell ref="B64:G64"/>
    <mergeCell ref="B58:G58"/>
    <mergeCell ref="B46:G46"/>
    <mergeCell ref="B59:G59"/>
    <mergeCell ref="D67:E67"/>
    <mergeCell ref="B49:G49"/>
    <mergeCell ref="B56:G56"/>
    <mergeCell ref="B55:G55"/>
    <mergeCell ref="B53:G53"/>
    <mergeCell ref="B89:G89"/>
    <mergeCell ref="B85:G85"/>
    <mergeCell ref="B83:G83"/>
    <mergeCell ref="B82:G82"/>
    <mergeCell ref="D206:E206"/>
    <mergeCell ref="B11:G11"/>
    <mergeCell ref="B168:G168"/>
    <mergeCell ref="B158:G158"/>
    <mergeCell ref="B157:G157"/>
    <mergeCell ref="B114:G114"/>
    <mergeCell ref="B124:G124"/>
    <mergeCell ref="B160:B161"/>
    <mergeCell ref="B130:G130"/>
    <mergeCell ref="B74:G74"/>
    <mergeCell ref="B200:G200"/>
    <mergeCell ref="B199:G199"/>
    <mergeCell ref="B197:G197"/>
    <mergeCell ref="A206:A207"/>
    <mergeCell ref="F205:G205"/>
    <mergeCell ref="F206:G206"/>
    <mergeCell ref="D205:E205"/>
    <mergeCell ref="B204:B208"/>
    <mergeCell ref="F204:G204"/>
    <mergeCell ref="D204:E204"/>
    <mergeCell ref="B155:G155"/>
    <mergeCell ref="B30:G30"/>
    <mergeCell ref="B202:G202"/>
    <mergeCell ref="B73:G73"/>
    <mergeCell ref="B86:G86"/>
    <mergeCell ref="B96:G96"/>
    <mergeCell ref="B88:G88"/>
    <mergeCell ref="B77:G77"/>
    <mergeCell ref="B76:G76"/>
    <mergeCell ref="B196:G196"/>
  </mergeCells>
  <printOptions/>
  <pageMargins left="0.511811023622047" right="0.4" top="0.511811023622047" bottom="0.511811023622047" header="0.511811023622047" footer="0.511811023622047"/>
  <pageSetup fitToHeight="5" horizontalDpi="600" verticalDpi="600" orientation="portrait" paperSize="9" scale="61" r:id="rId2"/>
  <rowBreaks count="4" manualBreakCount="4">
    <brk id="63" max="6" man="1"/>
    <brk id="113" max="6" man="1"/>
    <brk id="156" max="6" man="1"/>
    <brk id="201" max="6"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Hovid Bhd</dc:creator>
  <cp:keywords/>
  <dc:description/>
  <cp:lastModifiedBy>alleong</cp:lastModifiedBy>
  <cp:lastPrinted>2007-02-26T05:51:24Z</cp:lastPrinted>
  <dcterms:created xsi:type="dcterms:W3CDTF">2004-09-14T00:57:11Z</dcterms:created>
  <dcterms:modified xsi:type="dcterms:W3CDTF">2007-02-26T08:33:41Z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1306566205</vt:i4>
  </property>
  <property fmtid="{D5CDD505-2E9C-101B-9397-08002B2CF9AE}" pid="3" name="_EmailSubject">
    <vt:lpwstr>Qtr 2 0607 announcement</vt:lpwstr>
  </property>
  <property fmtid="{D5CDD505-2E9C-101B-9397-08002B2CF9AE}" pid="4" name="_AuthorEmail">
    <vt:lpwstr>alleong@hovid.com</vt:lpwstr>
  </property>
  <property fmtid="{D5CDD505-2E9C-101B-9397-08002B2CF9AE}" pid="5" name="_AuthorEmailDisplayName">
    <vt:lpwstr>Leong Ah Ling</vt:lpwstr>
  </property>
  <property fmtid="{D5CDD505-2E9C-101B-9397-08002B2CF9AE}" pid="6" name="_PreviousAdHocReviewCycleID">
    <vt:i4>180678451</vt:i4>
  </property>
</Properties>
</file>